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I квартал 2022\Аналитика для размещения\"/>
    </mc:Choice>
  </mc:AlternateContent>
  <xr:revisionPtr revIDLastSave="0" documentId="13_ncr:1_{07FCD5B9-4ECC-4E1A-BF6B-3103CAB8B8DA}" xr6:coauthVersionLast="47" xr6:coauthVersionMax="47" xr10:uidLastSave="{00000000-0000-0000-0000-000000000000}"/>
  <bookViews>
    <workbookView xWindow="795" yWindow="780" windowWidth="16410" windowHeight="14265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2" l="1"/>
  <c r="F47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5" i="2"/>
  <c r="F13" i="2"/>
  <c r="F6" i="2"/>
  <c r="F12" i="2"/>
  <c r="F11" i="2"/>
  <c r="F10" i="2"/>
  <c r="F9" i="2"/>
  <c r="F8" i="2"/>
  <c r="F7" i="2"/>
  <c r="E11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28" i="4"/>
  <c r="E15" i="2"/>
  <c r="D15" i="2"/>
  <c r="G17" i="2"/>
  <c r="C28" i="4"/>
  <c r="E28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7" i="4"/>
  <c r="F7" i="4"/>
  <c r="B28" i="4"/>
  <c r="E46" i="2"/>
  <c r="D46" i="2"/>
  <c r="E43" i="2"/>
  <c r="D43" i="2"/>
  <c r="E37" i="2"/>
  <c r="D37" i="2"/>
  <c r="E6" i="2"/>
  <c r="D6" i="2"/>
  <c r="D50" i="2" s="1"/>
  <c r="E13" i="2"/>
  <c r="D13" i="2"/>
  <c r="E19" i="2"/>
  <c r="D19" i="2"/>
  <c r="E23" i="2"/>
  <c r="D23" i="2"/>
  <c r="E28" i="2"/>
  <c r="D28" i="2"/>
  <c r="E35" i="2"/>
  <c r="D35" i="2"/>
  <c r="C48" i="2"/>
  <c r="G7" i="2"/>
  <c r="G8" i="2"/>
  <c r="G10" i="2"/>
  <c r="G12" i="2"/>
  <c r="G14" i="2"/>
  <c r="G16" i="2"/>
  <c r="G21" i="2"/>
  <c r="G22" i="2"/>
  <c r="G24" i="2"/>
  <c r="G25" i="2"/>
  <c r="G26" i="2"/>
  <c r="G27" i="2"/>
  <c r="G29" i="2"/>
  <c r="G30" i="2"/>
  <c r="G31" i="2"/>
  <c r="G32" i="2"/>
  <c r="G33" i="2"/>
  <c r="G34" i="2"/>
  <c r="G36" i="2"/>
  <c r="G38" i="2"/>
  <c r="G39" i="2"/>
  <c r="G40" i="2"/>
  <c r="G41" i="2"/>
  <c r="G42" i="2"/>
  <c r="G44" i="2"/>
  <c r="G47" i="2"/>
  <c r="C46" i="2"/>
  <c r="G46" i="2" s="1"/>
  <c r="C43" i="2"/>
  <c r="C37" i="2"/>
  <c r="C35" i="2"/>
  <c r="C28" i="2"/>
  <c r="G28" i="2" s="1"/>
  <c r="C23" i="2"/>
  <c r="C19" i="2"/>
  <c r="C15" i="2"/>
  <c r="C13" i="2"/>
  <c r="G13" i="2" s="1"/>
  <c r="C6" i="2"/>
  <c r="G43" i="2" l="1"/>
  <c r="F28" i="4"/>
  <c r="G37" i="2"/>
  <c r="C50" i="2"/>
  <c r="E50" i="2"/>
  <c r="G19" i="2"/>
  <c r="G6" i="2"/>
  <c r="G15" i="2"/>
  <c r="G23" i="2"/>
  <c r="G35" i="2"/>
  <c r="G50" i="2" l="1"/>
</calcChain>
</file>

<file path=xl/sharedStrings.xml><?xml version="1.0" encoding="utf-8"?>
<sst xmlns="http://schemas.openxmlformats.org/spreadsheetml/2006/main" count="134" uniqueCount="122">
  <si>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</si>
  <si>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</si>
  <si>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</si>
  <si>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</si>
  <si>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</si>
  <si>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</si>
  <si>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</si>
  <si>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</si>
  <si>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</si>
  <si>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</si>
  <si>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</si>
  <si>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</si>
  <si>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</si>
  <si>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</si>
  <si>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</si>
  <si>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</si>
  <si>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</si>
  <si>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</si>
  <si>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</si>
  <si>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</si>
  <si>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</si>
  <si>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</si>
  <si>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</si>
  <si>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</si>
  <si>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</si>
  <si>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</si>
  <si>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</si>
  <si>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</si>
  <si>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</si>
  <si>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</si>
  <si>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</si>
  <si>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</si>
  <si>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</si>
  <si>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</si>
  <si>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</si>
  <si>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</si>
  <si>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</si>
  <si>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</si>
  <si>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</si>
  <si>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</si>
  <si>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</si>
  <si>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</si>
  <si>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</si>
  <si>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</si>
  <si>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</si>
  <si>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</si>
  <si>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</si>
  <si>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</si>
  <si>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</si>
  <si>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</si>
  <si>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</si>
  <si>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</si>
  <si>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</si>
  <si>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</si>
  <si>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</si>
  <si>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</si>
  <si>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</si>
  <si>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</si>
  <si>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</si>
  <si>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</si>
  <si>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</si>
  <si>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</si>
  <si>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</si>
  <si>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</si>
  <si>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</si>
  <si>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</si>
  <si>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</si>
  <si>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</si>
  <si>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</si>
  <si>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</si>
  <si>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</si>
  <si>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</si>
  <si>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</si>
  <si>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</si>
  <si>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</si>
  <si>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</si>
  <si>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</si>
  <si>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</si>
  <si>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</si>
  <si>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</si>
  <si>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</si>
  <si>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</si>
  <si>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</si>
  <si>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</si>
  <si>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</si>
  <si>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</si>
  <si>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</si>
  <si>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</si>
  <si>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</si>
  <si>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</si>
  <si>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</si>
  <si>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</si>
  <si>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</si>
  <si>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</si>
  <si>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</si>
  <si>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</si>
  <si>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</si>
  <si>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</si>
  <si>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</si>
  <si>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</si>
  <si>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</si>
  <si>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</si>
  <si>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</si>
  <si>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</si>
  <si>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</si>
  <si>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</si>
  <si>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</si>
  <si>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</si>
  <si>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</si>
  <si>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</si>
  <si>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</si>
  <si>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</si>
  <si>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</si>
  <si>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</si>
  <si>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</si>
  <si>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квартал 2022 года</t>
  </si>
  <si>
    <t>Исполнено     I квартал 2021 г.</t>
  </si>
  <si>
    <t>I квартал 2022 г.</t>
  </si>
  <si>
    <t>0310</t>
  </si>
  <si>
    <t>Исполнено за I квартал 2021 г.</t>
  </si>
  <si>
    <t>I квартал 2022 года</t>
  </si>
  <si>
    <t>Сведения об исполнении бюджета Светлогорского городского округа по расходам в разрезе муниципальных программ за 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</si>
</sst>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73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10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" fontId="7" fillId="0" borderId="2" xfId="8" applyNumberFormat="1" applyFont="1" applyProtection="1">
      <alignment horizontal="center" vertical="top" shrinkToFit="1"/>
    </xf>
    <xf numFmtId="4" fontId="7" fillId="0" borderId="1" xfId="2" applyNumberFormat="1" applyFont="1" applyProtection="1"/>
    <xf numFmtId="4" fontId="8" fillId="0" borderId="0" xfId="0" applyNumberFormat="1" applyFont="1" applyProtection="1">
      <protection locked="0"/>
    </xf>
    <xf numFmtId="0" fontId="11" fillId="5" borderId="1" xfId="3" applyNumberFormat="1" applyFont="1" applyFill="1" applyProtection="1">
      <alignment horizontal="center" wrapText="1"/>
    </xf>
    <xf numFmtId="4" fontId="10" fillId="5" borderId="4" xfId="6" applyNumberFormat="1" applyFont="1" applyFill="1" applyBorder="1" applyAlignment="1">
      <alignment horizontal="center" vertical="center" wrapText="1"/>
    </xf>
    <xf numFmtId="0" fontId="10" fillId="5" borderId="8" xfId="6" applyNumberFormat="1" applyFont="1" applyFill="1" applyBorder="1" applyAlignment="1" applyProtection="1">
      <alignment horizontal="center" vertical="center" wrapText="1"/>
    </xf>
    <xf numFmtId="4" fontId="7" fillId="5" borderId="2" xfId="9" applyNumberFormat="1" applyFont="1" applyFill="1" applyProtection="1">
      <alignment horizontal="right" vertical="top" shrinkToFit="1"/>
    </xf>
    <xf numFmtId="10" fontId="7" fillId="5" borderId="9" xfId="10" applyNumberFormat="1" applyFont="1" applyFill="1" applyBorder="1" applyProtection="1">
      <alignment horizontal="right" vertical="top" shrinkToFit="1"/>
    </xf>
    <xf numFmtId="4" fontId="7" fillId="5" borderId="1" xfId="2" applyNumberFormat="1" applyFont="1" applyFill="1" applyProtection="1"/>
    <xf numFmtId="0" fontId="7" fillId="5" borderId="1" xfId="2" applyNumberFormat="1" applyFont="1" applyFill="1" applyProtection="1"/>
    <xf numFmtId="4" fontId="7" fillId="5" borderId="1" xfId="14" applyNumberFormat="1" applyFont="1" applyFill="1" applyProtection="1">
      <alignment horizontal="left" wrapText="1"/>
    </xf>
    <xf numFmtId="0" fontId="7" fillId="5" borderId="1" xfId="14" applyNumberFormat="1" applyFont="1" applyFill="1" applyProtection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NumberFormat="1" applyFont="1" applyProtection="1">
      <alignment horizontal="center" vertical="top" shrinkToFit="1"/>
    </xf>
    <xf numFmtId="4" fontId="10" fillId="0" borderId="2" xfId="8" applyNumberFormat="1" applyFont="1" applyProtection="1">
      <alignment horizontal="center" vertical="top" shrinkToFit="1"/>
    </xf>
    <xf numFmtId="4" fontId="10" fillId="5" borderId="2" xfId="9" applyNumberFormat="1" applyFont="1" applyFill="1" applyProtection="1">
      <alignment horizontal="right" vertical="top" shrinkToFit="1"/>
    </xf>
    <xf numFmtId="10" fontId="10" fillId="5" borderId="9" xfId="10" applyNumberFormat="1" applyFont="1" applyFill="1" applyBorder="1" applyProtection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NumberFormat="1" applyFont="1" applyFill="1" applyBorder="1" applyProtection="1">
      <alignment horizontal="right" vertical="top" shrinkToFit="1"/>
    </xf>
    <xf numFmtId="164" fontId="7" fillId="0" borderId="1" xfId="2" applyNumberFormat="1" applyFont="1" applyAlignment="1" applyProtection="1">
      <alignment horizontal="center" vertical="top"/>
    </xf>
    <xf numFmtId="164" fontId="10" fillId="0" borderId="7" xfId="2" applyNumberFormat="1" applyFont="1" applyBorder="1" applyAlignment="1" applyProtection="1">
      <alignment horizontal="center" vertical="top"/>
    </xf>
    <xf numFmtId="164" fontId="7" fillId="0" borderId="7" xfId="2" applyNumberFormat="1" applyFont="1" applyBorder="1" applyAlignment="1" applyProtection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7" fillId="0" borderId="2" xfId="8" applyNumberFormat="1" applyFont="1" applyProtection="1">
      <alignment horizontal="center" vertical="top" shrinkToFi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NumberFormat="1" applyFont="1" applyProtection="1">
      <alignment horizontal="left"/>
    </xf>
    <xf numFmtId="0" fontId="10" fillId="0" borderId="2" xfId="11" applyFont="1">
      <alignment horizontal="left"/>
    </xf>
    <xf numFmtId="0" fontId="7" fillId="0" borderId="1" xfId="14" applyNumberFormat="1" applyFont="1" applyProtection="1">
      <alignment horizontal="left" wrapText="1"/>
    </xf>
    <xf numFmtId="0" fontId="7" fillId="0" borderId="1" xfId="14" applyFont="1">
      <alignment horizontal="left" wrapText="1"/>
    </xf>
    <xf numFmtId="0" fontId="10" fillId="5" borderId="5" xfId="6" applyNumberFormat="1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 applyProtection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164" fontId="10" fillId="0" borderId="3" xfId="6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0" fillId="0" borderId="3" xfId="6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="120" zoomScaleNormal="120" zoomScaleSheetLayoutView="100" workbookViewId="0">
      <pane ySplit="5" topLeftCell="A38" activePane="bottomLeft" state="frozen"/>
      <selection pane="bottomLeft" activeCell="F51" sqref="F51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customWidth="1"/>
    <col min="4" max="4" width="14.7109375" style="18" customWidth="1"/>
    <col min="5" max="5" width="11.7109375" style="18" customWidth="1"/>
    <col min="6" max="6" width="11.7109375" style="19" customWidth="1"/>
    <col min="7" max="7" width="16.28515625" style="29" customWidth="1"/>
    <col min="8" max="8" width="9.140625" style="2" customWidth="1"/>
    <col min="9" max="16384" width="9.140625" style="2"/>
  </cols>
  <sheetData>
    <row r="1" spans="1:7" ht="15.95" customHeight="1" x14ac:dyDescent="0.25">
      <c r="A1" s="45"/>
      <c r="B1" s="46"/>
      <c r="C1" s="46"/>
      <c r="D1" s="46"/>
      <c r="E1" s="46"/>
      <c r="F1" s="9"/>
      <c r="G1" s="26"/>
    </row>
    <row r="2" spans="1:7" ht="36" customHeight="1" x14ac:dyDescent="0.25">
      <c r="A2" s="49" t="s">
        <v>115</v>
      </c>
      <c r="B2" s="50"/>
      <c r="C2" s="50"/>
      <c r="D2" s="50"/>
      <c r="E2" s="50"/>
      <c r="F2" s="51"/>
      <c r="G2" s="51"/>
    </row>
    <row r="3" spans="1:7" ht="12.75" customHeight="1" x14ac:dyDescent="0.25">
      <c r="A3" s="47" t="s">
        <v>89</v>
      </c>
      <c r="B3" s="48"/>
      <c r="C3" s="48"/>
      <c r="D3" s="48"/>
      <c r="E3" s="48"/>
      <c r="F3" s="48"/>
      <c r="G3" s="26"/>
    </row>
    <row r="4" spans="1:7" ht="20.25" customHeight="1" x14ac:dyDescent="0.25">
      <c r="A4" s="62" t="s">
        <v>0</v>
      </c>
      <c r="B4" s="62" t="s">
        <v>1</v>
      </c>
      <c r="C4" s="58" t="s">
        <v>116</v>
      </c>
      <c r="D4" s="56" t="s">
        <v>117</v>
      </c>
      <c r="E4" s="57"/>
      <c r="F4" s="57"/>
      <c r="G4" s="60" t="s">
        <v>88</v>
      </c>
    </row>
    <row r="5" spans="1:7" ht="37.5" customHeight="1" x14ac:dyDescent="0.25">
      <c r="A5" s="63"/>
      <c r="B5" s="63"/>
      <c r="C5" s="59"/>
      <c r="D5" s="10" t="s">
        <v>85</v>
      </c>
      <c r="E5" s="10" t="s">
        <v>87</v>
      </c>
      <c r="F5" s="11" t="s">
        <v>86</v>
      </c>
      <c r="G5" s="61"/>
    </row>
    <row r="6" spans="1:7" s="24" customFormat="1" ht="14.25" x14ac:dyDescent="0.2">
      <c r="A6" s="3" t="s">
        <v>2</v>
      </c>
      <c r="B6" s="20" t="s">
        <v>3</v>
      </c>
      <c r="C6" s="21">
        <f>C7+C8+C9+C10+C11+C12</f>
        <v>15508.18</v>
      </c>
      <c r="D6" s="21">
        <f>D7+D8+D9+D10+D11+D12</f>
        <v>105698.59999999999</v>
      </c>
      <c r="E6" s="21">
        <f>E7+E8+E9+E10+E11+E12</f>
        <v>18998.349999999999</v>
      </c>
      <c r="F6" s="23">
        <f>E6/D6</f>
        <v>0.17974079126875853</v>
      </c>
      <c r="G6" s="27">
        <f>E6/C6</f>
        <v>1.2250534879012236</v>
      </c>
    </row>
    <row r="7" spans="1:7" ht="51" outlineLevel="1" x14ac:dyDescent="0.25">
      <c r="A7" s="5" t="s">
        <v>4</v>
      </c>
      <c r="B7" s="4" t="s">
        <v>5</v>
      </c>
      <c r="C7" s="6">
        <v>660.13</v>
      </c>
      <c r="D7" s="12">
        <v>3916.46</v>
      </c>
      <c r="E7" s="12">
        <v>674.36</v>
      </c>
      <c r="F7" s="13">
        <f>E7/D7</f>
        <v>0.17218610684138227</v>
      </c>
      <c r="G7" s="28">
        <f t="shared" ref="G7:G50" si="0">E7/C7</f>
        <v>1.0215563601108872</v>
      </c>
    </row>
    <row r="8" spans="1:7" ht="63.75" outlineLevel="1" x14ac:dyDescent="0.25">
      <c r="A8" s="5" t="s">
        <v>6</v>
      </c>
      <c r="B8" s="4" t="s">
        <v>7</v>
      </c>
      <c r="C8" s="6">
        <v>6673.42</v>
      </c>
      <c r="D8" s="12">
        <v>44364.59</v>
      </c>
      <c r="E8" s="12">
        <v>7985.49</v>
      </c>
      <c r="F8" s="13">
        <f>E8/D8</f>
        <v>0.17999692998402556</v>
      </c>
      <c r="G8" s="28">
        <f t="shared" si="0"/>
        <v>1.1966113327199546</v>
      </c>
    </row>
    <row r="9" spans="1:7" outlineLevel="1" x14ac:dyDescent="0.25">
      <c r="A9" s="5" t="s">
        <v>8</v>
      </c>
      <c r="B9" s="4" t="s">
        <v>9</v>
      </c>
      <c r="C9" s="6">
        <v>0</v>
      </c>
      <c r="D9" s="12">
        <v>66.5</v>
      </c>
      <c r="E9" s="12">
        <v>66.5</v>
      </c>
      <c r="F9" s="13">
        <f>E9/D9</f>
        <v>1</v>
      </c>
      <c r="G9" s="28"/>
    </row>
    <row r="10" spans="1:7" ht="38.25" outlineLevel="1" x14ac:dyDescent="0.25">
      <c r="A10" s="5" t="s">
        <v>10</v>
      </c>
      <c r="B10" s="4" t="s">
        <v>11</v>
      </c>
      <c r="C10" s="6">
        <v>1800.5</v>
      </c>
      <c r="D10" s="12">
        <v>12418.05</v>
      </c>
      <c r="E10" s="12">
        <v>2252.13</v>
      </c>
      <c r="F10" s="13">
        <f t="shared" ref="F10:F47" si="1">E10/D10</f>
        <v>0.18135939217509997</v>
      </c>
      <c r="G10" s="28">
        <f t="shared" si="0"/>
        <v>1.2508358789225216</v>
      </c>
    </row>
    <row r="11" spans="1:7" outlineLevel="1" x14ac:dyDescent="0.25">
      <c r="A11" s="5" t="s">
        <v>12</v>
      </c>
      <c r="B11" s="4" t="s">
        <v>13</v>
      </c>
      <c r="C11" s="6">
        <v>0</v>
      </c>
      <c r="D11" s="12">
        <v>1756.34</v>
      </c>
      <c r="E11" s="12">
        <v>0</v>
      </c>
      <c r="F11" s="13">
        <f t="shared" si="1"/>
        <v>0</v>
      </c>
      <c r="G11" s="28"/>
    </row>
    <row r="12" spans="1:7" outlineLevel="1" x14ac:dyDescent="0.25">
      <c r="A12" s="5" t="s">
        <v>14</v>
      </c>
      <c r="B12" s="4" t="s">
        <v>15</v>
      </c>
      <c r="C12" s="6">
        <v>6374.13</v>
      </c>
      <c r="D12" s="12">
        <v>43176.66</v>
      </c>
      <c r="E12" s="12">
        <v>8019.87</v>
      </c>
      <c r="F12" s="13">
        <f t="shared" si="1"/>
        <v>0.18574549305110677</v>
      </c>
      <c r="G12" s="28">
        <f t="shared" si="0"/>
        <v>1.2581905295310889</v>
      </c>
    </row>
    <row r="13" spans="1:7" s="24" customFormat="1" ht="14.25" x14ac:dyDescent="0.2">
      <c r="A13" s="3" t="s">
        <v>16</v>
      </c>
      <c r="B13" s="20" t="s">
        <v>17</v>
      </c>
      <c r="C13" s="21">
        <f>C14</f>
        <v>134.22</v>
      </c>
      <c r="D13" s="21">
        <f>D14</f>
        <v>750</v>
      </c>
      <c r="E13" s="21">
        <f>E14</f>
        <v>118.8</v>
      </c>
      <c r="F13" s="23">
        <f>E13/D13</f>
        <v>0.15839999999999999</v>
      </c>
      <c r="G13" s="27">
        <f t="shared" si="0"/>
        <v>0.88511399195350915</v>
      </c>
    </row>
    <row r="14" spans="1:7" ht="25.5" outlineLevel="1" x14ac:dyDescent="0.25">
      <c r="A14" s="5" t="s">
        <v>18</v>
      </c>
      <c r="B14" s="4" t="s">
        <v>19</v>
      </c>
      <c r="C14" s="6">
        <v>134.22</v>
      </c>
      <c r="D14" s="12">
        <v>750</v>
      </c>
      <c r="E14" s="12">
        <v>118.8</v>
      </c>
      <c r="F14" s="13">
        <f t="shared" si="1"/>
        <v>0.15839999999999999</v>
      </c>
      <c r="G14" s="28">
        <f t="shared" si="0"/>
        <v>0.88511399195350915</v>
      </c>
    </row>
    <row r="15" spans="1:7" s="24" customFormat="1" ht="25.5" x14ac:dyDescent="0.2">
      <c r="A15" s="3" t="s">
        <v>20</v>
      </c>
      <c r="B15" s="20" t="s">
        <v>21</v>
      </c>
      <c r="C15" s="21">
        <f>C16+C18</f>
        <v>1027.3699999999999</v>
      </c>
      <c r="D15" s="21">
        <f>D16+D18+D17</f>
        <v>13554.32</v>
      </c>
      <c r="E15" s="21">
        <f>E16+E18+E17</f>
        <v>1184.6199999999999</v>
      </c>
      <c r="F15" s="23">
        <f>E15/D15</f>
        <v>8.7397966109697856E-2</v>
      </c>
      <c r="G15" s="27">
        <f t="shared" si="0"/>
        <v>1.1530607278779796</v>
      </c>
    </row>
    <row r="16" spans="1:7" ht="38.25" outlineLevel="1" x14ac:dyDescent="0.25">
      <c r="A16" s="5" t="s">
        <v>22</v>
      </c>
      <c r="B16" s="4" t="s">
        <v>23</v>
      </c>
      <c r="C16" s="6">
        <v>1027.3699999999999</v>
      </c>
      <c r="D16" s="12">
        <v>12415.91</v>
      </c>
      <c r="E16" s="12">
        <v>1184.6199999999999</v>
      </c>
      <c r="F16" s="13">
        <f t="shared" si="1"/>
        <v>9.5411451919351853E-2</v>
      </c>
      <c r="G16" s="28">
        <f t="shared" si="0"/>
        <v>1.1530607278779796</v>
      </c>
    </row>
    <row r="17" spans="1:7" outlineLevel="1" x14ac:dyDescent="0.25">
      <c r="A17" s="5"/>
      <c r="B17" s="44" t="s">
        <v>118</v>
      </c>
      <c r="C17" s="6">
        <v>0</v>
      </c>
      <c r="D17" s="12">
        <v>742.5</v>
      </c>
      <c r="E17" s="12">
        <v>0</v>
      </c>
      <c r="F17" s="13">
        <f t="shared" si="1"/>
        <v>0</v>
      </c>
      <c r="G17" s="28" t="e">
        <f t="shared" si="0"/>
        <v>#DIV/0!</v>
      </c>
    </row>
    <row r="18" spans="1:7" ht="38.25" outlineLevel="1" x14ac:dyDescent="0.25">
      <c r="A18" s="5" t="s">
        <v>24</v>
      </c>
      <c r="B18" s="4" t="s">
        <v>25</v>
      </c>
      <c r="C18" s="6">
        <v>0</v>
      </c>
      <c r="D18" s="12">
        <v>395.91</v>
      </c>
      <c r="E18" s="12">
        <v>0</v>
      </c>
      <c r="F18" s="13">
        <f t="shared" si="1"/>
        <v>0</v>
      </c>
      <c r="G18" s="28"/>
    </row>
    <row r="19" spans="1:7" s="24" customFormat="1" ht="14.25" x14ac:dyDescent="0.2">
      <c r="A19" s="3" t="s">
        <v>26</v>
      </c>
      <c r="B19" s="20" t="s">
        <v>27</v>
      </c>
      <c r="C19" s="21">
        <f>C20+C21+C22</f>
        <v>2251.67</v>
      </c>
      <c r="D19" s="21">
        <f>D20+D21+D22</f>
        <v>116719.24999999999</v>
      </c>
      <c r="E19" s="21">
        <f>E20+E21+E22</f>
        <v>10711</v>
      </c>
      <c r="F19" s="23">
        <f>E19/D19</f>
        <v>9.1767210635777738E-2</v>
      </c>
      <c r="G19" s="27">
        <f t="shared" si="0"/>
        <v>4.7569137573445488</v>
      </c>
    </row>
    <row r="20" spans="1:7" outlineLevel="1" x14ac:dyDescent="0.25">
      <c r="A20" s="5" t="s">
        <v>28</v>
      </c>
      <c r="B20" s="4" t="s">
        <v>29</v>
      </c>
      <c r="C20" s="6">
        <v>0</v>
      </c>
      <c r="D20" s="12">
        <v>22.9</v>
      </c>
      <c r="E20" s="12">
        <v>0</v>
      </c>
      <c r="F20" s="13">
        <f t="shared" si="1"/>
        <v>0</v>
      </c>
      <c r="G20" s="28"/>
    </row>
    <row r="21" spans="1:7" outlineLevel="1" x14ac:dyDescent="0.25">
      <c r="A21" s="5" t="s">
        <v>30</v>
      </c>
      <c r="B21" s="4" t="s">
        <v>31</v>
      </c>
      <c r="C21" s="6">
        <v>178.8</v>
      </c>
      <c r="D21" s="12">
        <v>70059.009999999995</v>
      </c>
      <c r="E21" s="12">
        <v>0</v>
      </c>
      <c r="F21" s="13">
        <f t="shared" si="1"/>
        <v>0</v>
      </c>
      <c r="G21" s="28">
        <f t="shared" si="0"/>
        <v>0</v>
      </c>
    </row>
    <row r="22" spans="1:7" ht="25.5" outlineLevel="1" x14ac:dyDescent="0.25">
      <c r="A22" s="5" t="s">
        <v>32</v>
      </c>
      <c r="B22" s="4" t="s">
        <v>33</v>
      </c>
      <c r="C22" s="6">
        <v>2072.87</v>
      </c>
      <c r="D22" s="12">
        <v>46637.34</v>
      </c>
      <c r="E22" s="12">
        <v>10711</v>
      </c>
      <c r="F22" s="13">
        <f t="shared" si="1"/>
        <v>0.2296657570950659</v>
      </c>
      <c r="G22" s="28">
        <f t="shared" si="0"/>
        <v>5.1672319055222955</v>
      </c>
    </row>
    <row r="23" spans="1:7" s="24" customFormat="1" ht="25.5" x14ac:dyDescent="0.2">
      <c r="A23" s="3" t="s">
        <v>34</v>
      </c>
      <c r="B23" s="20" t="s">
        <v>35</v>
      </c>
      <c r="C23" s="21">
        <f>C24+C25+C26+C27</f>
        <v>20959.689999999999</v>
      </c>
      <c r="D23" s="21">
        <f>D24+D25+D26+D27</f>
        <v>236783.43999999997</v>
      </c>
      <c r="E23" s="21">
        <f>E24+E25+E26+E27</f>
        <v>27448.07</v>
      </c>
      <c r="F23" s="23">
        <f>E23/D23</f>
        <v>0.11592056437730612</v>
      </c>
      <c r="G23" s="27">
        <f t="shared" si="0"/>
        <v>1.309564692989257</v>
      </c>
    </row>
    <row r="24" spans="1:7" outlineLevel="1" x14ac:dyDescent="0.25">
      <c r="A24" s="5" t="s">
        <v>36</v>
      </c>
      <c r="B24" s="4" t="s">
        <v>37</v>
      </c>
      <c r="C24" s="6">
        <v>191.25</v>
      </c>
      <c r="D24" s="12">
        <v>9914.07</v>
      </c>
      <c r="E24" s="12">
        <v>278.77</v>
      </c>
      <c r="F24" s="13">
        <f t="shared" si="1"/>
        <v>2.8118623330277068E-2</v>
      </c>
      <c r="G24" s="28">
        <f t="shared" si="0"/>
        <v>1.4576209150326795</v>
      </c>
    </row>
    <row r="25" spans="1:7" outlineLevel="1" x14ac:dyDescent="0.25">
      <c r="A25" s="5" t="s">
        <v>38</v>
      </c>
      <c r="B25" s="4" t="s">
        <v>39</v>
      </c>
      <c r="C25" s="6">
        <v>6576.9</v>
      </c>
      <c r="D25" s="12">
        <v>90286.33</v>
      </c>
      <c r="E25" s="12">
        <v>9212.85</v>
      </c>
      <c r="F25" s="13">
        <f t="shared" si="1"/>
        <v>0.1020403642500476</v>
      </c>
      <c r="G25" s="28">
        <f t="shared" si="0"/>
        <v>1.4007891255758793</v>
      </c>
    </row>
    <row r="26" spans="1:7" outlineLevel="1" x14ac:dyDescent="0.25">
      <c r="A26" s="5" t="s">
        <v>40</v>
      </c>
      <c r="B26" s="4" t="s">
        <v>41</v>
      </c>
      <c r="C26" s="6">
        <v>12417.02</v>
      </c>
      <c r="D26" s="12">
        <v>114095.76</v>
      </c>
      <c r="E26" s="12">
        <v>16178.7</v>
      </c>
      <c r="F26" s="13">
        <f t="shared" si="1"/>
        <v>0.14179930963254025</v>
      </c>
      <c r="G26" s="28">
        <f t="shared" si="0"/>
        <v>1.3029454732294867</v>
      </c>
    </row>
    <row r="27" spans="1:7" ht="25.5" outlineLevel="1" x14ac:dyDescent="0.25">
      <c r="A27" s="5" t="s">
        <v>42</v>
      </c>
      <c r="B27" s="4" t="s">
        <v>43</v>
      </c>
      <c r="C27" s="6">
        <v>1774.52</v>
      </c>
      <c r="D27" s="12">
        <v>22487.279999999999</v>
      </c>
      <c r="E27" s="12">
        <v>1777.75</v>
      </c>
      <c r="F27" s="13">
        <f t="shared" si="1"/>
        <v>7.9055803992301429E-2</v>
      </c>
      <c r="G27" s="28">
        <f t="shared" si="0"/>
        <v>1.0018202105358069</v>
      </c>
    </row>
    <row r="28" spans="1:7" s="24" customFormat="1" ht="14.25" x14ac:dyDescent="0.2">
      <c r="A28" s="3" t="s">
        <v>44</v>
      </c>
      <c r="B28" s="20" t="s">
        <v>45</v>
      </c>
      <c r="C28" s="21">
        <f>C29+C30+C31+C32+C33+C34</f>
        <v>65766.320000000007</v>
      </c>
      <c r="D28" s="21">
        <f>D29+D30+D31+D32+D33+D34</f>
        <v>672081.40999999992</v>
      </c>
      <c r="E28" s="21">
        <f>E29+E30+E31+E32+E33+E34</f>
        <v>64121.85</v>
      </c>
      <c r="F28" s="23">
        <f>E28/D28</f>
        <v>9.540786137798396E-2</v>
      </c>
      <c r="G28" s="27">
        <f t="shared" si="0"/>
        <v>0.97499525593039105</v>
      </c>
    </row>
    <row r="29" spans="1:7" outlineLevel="1" x14ac:dyDescent="0.25">
      <c r="A29" s="5" t="s">
        <v>46</v>
      </c>
      <c r="B29" s="4" t="s">
        <v>47</v>
      </c>
      <c r="C29" s="6">
        <v>24887.07</v>
      </c>
      <c r="D29" s="12">
        <v>114791.42</v>
      </c>
      <c r="E29" s="12">
        <v>21864.12</v>
      </c>
      <c r="F29" s="13">
        <f t="shared" si="1"/>
        <v>0.19046824231288365</v>
      </c>
      <c r="G29" s="28">
        <f t="shared" si="0"/>
        <v>0.87853331067096285</v>
      </c>
    </row>
    <row r="30" spans="1:7" outlineLevel="1" x14ac:dyDescent="0.25">
      <c r="A30" s="5" t="s">
        <v>48</v>
      </c>
      <c r="B30" s="4" t="s">
        <v>49</v>
      </c>
      <c r="C30" s="6">
        <v>32025.759999999998</v>
      </c>
      <c r="D30" s="12">
        <v>499091.18</v>
      </c>
      <c r="E30" s="12">
        <v>31834.23</v>
      </c>
      <c r="F30" s="13">
        <f t="shared" si="1"/>
        <v>6.3784397071493026E-2</v>
      </c>
      <c r="G30" s="28">
        <f t="shared" si="0"/>
        <v>0.99401950180105014</v>
      </c>
    </row>
    <row r="31" spans="1:7" outlineLevel="1" x14ac:dyDescent="0.25">
      <c r="A31" s="5" t="s">
        <v>50</v>
      </c>
      <c r="B31" s="4" t="s">
        <v>51</v>
      </c>
      <c r="C31" s="6">
        <v>8849.49</v>
      </c>
      <c r="D31" s="12">
        <v>51268.09</v>
      </c>
      <c r="E31" s="12">
        <v>10232.58</v>
      </c>
      <c r="F31" s="13">
        <f t="shared" si="1"/>
        <v>0.19958964728352471</v>
      </c>
      <c r="G31" s="28">
        <f t="shared" si="0"/>
        <v>1.1562903624954659</v>
      </c>
    </row>
    <row r="32" spans="1:7" ht="25.5" outlineLevel="1" x14ac:dyDescent="0.25">
      <c r="A32" s="5" t="s">
        <v>52</v>
      </c>
      <c r="B32" s="4" t="s">
        <v>53</v>
      </c>
      <c r="C32" s="6">
        <v>4</v>
      </c>
      <c r="D32" s="12">
        <v>141</v>
      </c>
      <c r="E32" s="12">
        <v>3</v>
      </c>
      <c r="F32" s="13">
        <f t="shared" si="1"/>
        <v>2.1276595744680851E-2</v>
      </c>
      <c r="G32" s="28">
        <f t="shared" si="0"/>
        <v>0.75</v>
      </c>
    </row>
    <row r="33" spans="1:7" outlineLevel="1" x14ac:dyDescent="0.25">
      <c r="A33" s="5" t="s">
        <v>54</v>
      </c>
      <c r="B33" s="4" t="s">
        <v>55</v>
      </c>
      <c r="C33" s="6">
        <v>0</v>
      </c>
      <c r="D33" s="12">
        <v>6141.72</v>
      </c>
      <c r="E33" s="12">
        <v>124.92</v>
      </c>
      <c r="F33" s="13">
        <f t="shared" si="1"/>
        <v>2.0339579140696742E-2</v>
      </c>
      <c r="G33" s="28" t="e">
        <f t="shared" si="0"/>
        <v>#DIV/0!</v>
      </c>
    </row>
    <row r="34" spans="1:7" outlineLevel="1" x14ac:dyDescent="0.25">
      <c r="A34" s="5" t="s">
        <v>56</v>
      </c>
      <c r="B34" s="4" t="s">
        <v>57</v>
      </c>
      <c r="C34" s="6">
        <v>0</v>
      </c>
      <c r="D34" s="12">
        <v>648</v>
      </c>
      <c r="E34" s="12">
        <v>63</v>
      </c>
      <c r="F34" s="13">
        <f t="shared" si="1"/>
        <v>9.7222222222222224E-2</v>
      </c>
      <c r="G34" s="28" t="e">
        <f t="shared" si="0"/>
        <v>#DIV/0!</v>
      </c>
    </row>
    <row r="35" spans="1:7" s="24" customFormat="1" ht="14.25" x14ac:dyDescent="0.2">
      <c r="A35" s="3" t="s">
        <v>58</v>
      </c>
      <c r="B35" s="20" t="s">
        <v>59</v>
      </c>
      <c r="C35" s="21">
        <f>C36</f>
        <v>2285.4899999999998</v>
      </c>
      <c r="D35" s="21">
        <f>D36</f>
        <v>15737.08</v>
      </c>
      <c r="E35" s="21">
        <f>E36</f>
        <v>3100.55</v>
      </c>
      <c r="F35" s="23">
        <f>E35/D35</f>
        <v>0.19702193799612128</v>
      </c>
      <c r="G35" s="27">
        <f t="shared" si="0"/>
        <v>1.3566237437048512</v>
      </c>
    </row>
    <row r="36" spans="1:7" outlineLevel="1" x14ac:dyDescent="0.25">
      <c r="A36" s="5" t="s">
        <v>60</v>
      </c>
      <c r="B36" s="4" t="s">
        <v>61</v>
      </c>
      <c r="C36" s="6">
        <v>2285.4899999999998</v>
      </c>
      <c r="D36" s="12">
        <v>15737.08</v>
      </c>
      <c r="E36" s="12">
        <v>3100.55</v>
      </c>
      <c r="F36" s="13">
        <f t="shared" si="1"/>
        <v>0.19702193799612128</v>
      </c>
      <c r="G36" s="28">
        <f t="shared" si="0"/>
        <v>1.3566237437048512</v>
      </c>
    </row>
    <row r="37" spans="1:7" s="24" customFormat="1" ht="14.25" x14ac:dyDescent="0.2">
      <c r="A37" s="3" t="s">
        <v>62</v>
      </c>
      <c r="B37" s="20" t="s">
        <v>63</v>
      </c>
      <c r="C37" s="21">
        <f>C38+C39+C40+C41+C42</f>
        <v>4204.37</v>
      </c>
      <c r="D37" s="21">
        <f>D38+D39+D40+D41+D42</f>
        <v>28007.54</v>
      </c>
      <c r="E37" s="21">
        <f>E38+E39+E40+E41+E42</f>
        <v>4714.82</v>
      </c>
      <c r="F37" s="23">
        <f>E37/D37</f>
        <v>0.16834109671895495</v>
      </c>
      <c r="G37" s="27">
        <f t="shared" si="0"/>
        <v>1.121409390705385</v>
      </c>
    </row>
    <row r="38" spans="1:7" outlineLevel="1" x14ac:dyDescent="0.25">
      <c r="A38" s="5" t="s">
        <v>64</v>
      </c>
      <c r="B38" s="4" t="s">
        <v>65</v>
      </c>
      <c r="C38" s="6">
        <v>144.08000000000001</v>
      </c>
      <c r="D38" s="12">
        <v>591</v>
      </c>
      <c r="E38" s="12">
        <v>160.51</v>
      </c>
      <c r="F38" s="13">
        <f t="shared" si="1"/>
        <v>0.27159052453468696</v>
      </c>
      <c r="G38" s="28">
        <f t="shared" si="0"/>
        <v>1.1140338700721819</v>
      </c>
    </row>
    <row r="39" spans="1:7" outlineLevel="1" x14ac:dyDescent="0.25">
      <c r="A39" s="5" t="s">
        <v>66</v>
      </c>
      <c r="B39" s="4" t="s">
        <v>67</v>
      </c>
      <c r="C39" s="6">
        <v>1050.94</v>
      </c>
      <c r="D39" s="12">
        <v>4791.62</v>
      </c>
      <c r="E39" s="12">
        <v>1197.9000000000001</v>
      </c>
      <c r="F39" s="13">
        <f t="shared" si="1"/>
        <v>0.2499989565115765</v>
      </c>
      <c r="G39" s="28">
        <f t="shared" si="0"/>
        <v>1.1398367176051916</v>
      </c>
    </row>
    <row r="40" spans="1:7" outlineLevel="1" x14ac:dyDescent="0.25">
      <c r="A40" s="5" t="s">
        <v>68</v>
      </c>
      <c r="B40" s="4" t="s">
        <v>69</v>
      </c>
      <c r="C40" s="6">
        <v>454.42</v>
      </c>
      <c r="D40" s="12">
        <v>4165.8500000000004</v>
      </c>
      <c r="E40" s="12">
        <v>420.66</v>
      </c>
      <c r="F40" s="13">
        <f t="shared" si="1"/>
        <v>0.10097819172557822</v>
      </c>
      <c r="G40" s="28">
        <f t="shared" si="0"/>
        <v>0.92570749526869422</v>
      </c>
    </row>
    <row r="41" spans="1:7" outlineLevel="1" x14ac:dyDescent="0.25">
      <c r="A41" s="5" t="s">
        <v>70</v>
      </c>
      <c r="B41" s="4" t="s">
        <v>71</v>
      </c>
      <c r="C41" s="6">
        <v>1314.62</v>
      </c>
      <c r="D41" s="12">
        <v>10944.66</v>
      </c>
      <c r="E41" s="12">
        <v>1601.38</v>
      </c>
      <c r="F41" s="13">
        <f t="shared" si="1"/>
        <v>0.14631610301279346</v>
      </c>
      <c r="G41" s="28">
        <f t="shared" si="0"/>
        <v>1.218131475255207</v>
      </c>
    </row>
    <row r="42" spans="1:7" ht="25.5" outlineLevel="1" x14ac:dyDescent="0.25">
      <c r="A42" s="5" t="s">
        <v>72</v>
      </c>
      <c r="B42" s="4" t="s">
        <v>73</v>
      </c>
      <c r="C42" s="6">
        <v>1240.31</v>
      </c>
      <c r="D42" s="12">
        <v>7514.41</v>
      </c>
      <c r="E42" s="12">
        <v>1334.37</v>
      </c>
      <c r="F42" s="13">
        <f t="shared" si="1"/>
        <v>0.17757481957998031</v>
      </c>
      <c r="G42" s="28">
        <f t="shared" si="0"/>
        <v>1.0758358797397425</v>
      </c>
    </row>
    <row r="43" spans="1:7" s="24" customFormat="1" ht="14.25" x14ac:dyDescent="0.2">
      <c r="A43" s="3" t="s">
        <v>74</v>
      </c>
      <c r="B43" s="20" t="s">
        <v>75</v>
      </c>
      <c r="C43" s="21">
        <f>C44+C45</f>
        <v>2872.91</v>
      </c>
      <c r="D43" s="21">
        <f>D44+D45</f>
        <v>17052.54</v>
      </c>
      <c r="E43" s="21">
        <f>E44+E45</f>
        <v>2741.86</v>
      </c>
      <c r="F43" s="23">
        <f>E43/D43</f>
        <v>0.1607889499159656</v>
      </c>
      <c r="G43" s="27">
        <f t="shared" si="0"/>
        <v>0.95438423062330535</v>
      </c>
    </row>
    <row r="44" spans="1:7" outlineLevel="1" x14ac:dyDescent="0.25">
      <c r="A44" s="5" t="s">
        <v>76</v>
      </c>
      <c r="B44" s="4" t="s">
        <v>77</v>
      </c>
      <c r="C44" s="6">
        <v>2872.91</v>
      </c>
      <c r="D44" s="12">
        <v>17052.54</v>
      </c>
      <c r="E44" s="12">
        <v>2741.86</v>
      </c>
      <c r="F44" s="13">
        <f t="shared" si="1"/>
        <v>0.1607889499159656</v>
      </c>
      <c r="G44" s="28">
        <f t="shared" si="0"/>
        <v>0.95438423062330535</v>
      </c>
    </row>
    <row r="45" spans="1:7" outlineLevel="1" x14ac:dyDescent="0.25">
      <c r="A45" s="5" t="s">
        <v>78</v>
      </c>
      <c r="B45" s="4" t="s">
        <v>79</v>
      </c>
      <c r="C45" s="6">
        <v>0</v>
      </c>
      <c r="D45" s="12">
        <v>0</v>
      </c>
      <c r="E45" s="12">
        <v>0</v>
      </c>
      <c r="F45" s="13" t="s">
        <v>92</v>
      </c>
      <c r="G45" s="28" t="s">
        <v>92</v>
      </c>
    </row>
    <row r="46" spans="1:7" s="24" customFormat="1" ht="14.25" x14ac:dyDescent="0.2">
      <c r="A46" s="3" t="s">
        <v>80</v>
      </c>
      <c r="B46" s="20" t="s">
        <v>81</v>
      </c>
      <c r="C46" s="21">
        <f>C47</f>
        <v>1182.33</v>
      </c>
      <c r="D46" s="21">
        <f>D47</f>
        <v>4518.71</v>
      </c>
      <c r="E46" s="21">
        <f>E47</f>
        <v>1354.73</v>
      </c>
      <c r="F46" s="23">
        <f>E46/D46</f>
        <v>0.2998045902481018</v>
      </c>
      <c r="G46" s="27">
        <f t="shared" si="0"/>
        <v>1.1458137744961221</v>
      </c>
    </row>
    <row r="47" spans="1:7" outlineLevel="1" x14ac:dyDescent="0.25">
      <c r="A47" s="5" t="s">
        <v>82</v>
      </c>
      <c r="B47" s="4" t="s">
        <v>83</v>
      </c>
      <c r="C47" s="6">
        <v>1182.33</v>
      </c>
      <c r="D47" s="12">
        <v>4518.71</v>
      </c>
      <c r="E47" s="12">
        <v>1354.73</v>
      </c>
      <c r="F47" s="13">
        <f t="shared" si="1"/>
        <v>0.2998045902481018</v>
      </c>
      <c r="G47" s="28">
        <f t="shared" si="0"/>
        <v>1.1458137744961221</v>
      </c>
    </row>
    <row r="48" spans="1:7" ht="38.25" outlineLevel="1" x14ac:dyDescent="0.25">
      <c r="A48" s="3" t="s">
        <v>90</v>
      </c>
      <c r="B48" s="20">
        <v>1300</v>
      </c>
      <c r="C48" s="21">
        <f>C49</f>
        <v>0</v>
      </c>
      <c r="D48" s="22">
        <v>0</v>
      </c>
      <c r="E48" s="22">
        <v>0</v>
      </c>
      <c r="F48" s="23" t="s">
        <v>92</v>
      </c>
      <c r="G48" s="27" t="s">
        <v>92</v>
      </c>
    </row>
    <row r="49" spans="1:7" ht="25.5" outlineLevel="1" x14ac:dyDescent="0.25">
      <c r="A49" s="5" t="s">
        <v>91</v>
      </c>
      <c r="B49" s="4">
        <v>1301</v>
      </c>
      <c r="C49" s="6">
        <v>0</v>
      </c>
      <c r="D49" s="12">
        <v>0</v>
      </c>
      <c r="E49" s="12">
        <v>0</v>
      </c>
      <c r="F49" s="13">
        <v>0</v>
      </c>
      <c r="G49" s="28" t="s">
        <v>92</v>
      </c>
    </row>
    <row r="50" spans="1:7" s="24" customFormat="1" ht="12.75" customHeight="1" x14ac:dyDescent="0.2">
      <c r="A50" s="52" t="s">
        <v>84</v>
      </c>
      <c r="B50" s="53"/>
      <c r="C50" s="30">
        <f>C46+C43+C37+C35+C28+C23+C19+C15+C13+C6+C48</f>
        <v>116192.55000000002</v>
      </c>
      <c r="D50" s="30">
        <f>D46+D43+D37+D35+D28+D23+D19+D15+D13+D6+D48</f>
        <v>1210902.8899999999</v>
      </c>
      <c r="E50" s="30">
        <f>E46+E43+E37+E35+E28+E23+E19+E15+E13+E6+E48</f>
        <v>134494.65</v>
      </c>
      <c r="F50" s="25">
        <f>E50/D50</f>
        <v>0.11106972417912059</v>
      </c>
      <c r="G50" s="27">
        <f t="shared" si="0"/>
        <v>1.1575152623812799</v>
      </c>
    </row>
    <row r="51" spans="1:7" ht="12.75" customHeight="1" x14ac:dyDescent="0.25">
      <c r="A51" s="1"/>
      <c r="B51" s="1"/>
      <c r="C51" s="7"/>
      <c r="D51" s="14"/>
      <c r="E51" s="14"/>
      <c r="F51" s="15"/>
      <c r="G51" s="26"/>
    </row>
    <row r="52" spans="1:7" x14ac:dyDescent="0.25">
      <c r="A52" s="54"/>
      <c r="B52" s="55"/>
      <c r="C52" s="55"/>
      <c r="D52" s="55"/>
      <c r="E52" s="16"/>
      <c r="F52" s="17"/>
      <c r="G52" s="26"/>
    </row>
  </sheetData>
  <mergeCells count="10">
    <mergeCell ref="A1:E1"/>
    <mergeCell ref="A3:F3"/>
    <mergeCell ref="A2:G2"/>
    <mergeCell ref="A50:B50"/>
    <mergeCell ref="A52:D52"/>
    <mergeCell ref="D4:F4"/>
    <mergeCell ref="C4:C5"/>
    <mergeCell ref="G4:G5"/>
    <mergeCell ref="A4:A5"/>
    <mergeCell ref="B4:B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8"/>
  <sheetViews>
    <sheetView topLeftCell="A4" zoomScale="110" zoomScaleNormal="110" workbookViewId="0">
      <selection activeCell="E12" sqref="E12"/>
    </sheetView>
  </sheetViews>
  <sheetFormatPr defaultRowHeight="15" x14ac:dyDescent="0.25"/>
  <cols>
    <col min="1" max="1" width="29" style="37" customWidth="1"/>
    <col min="2" max="2" width="15.7109375" style="38" customWidth="1"/>
    <col min="3" max="3" width="16.5703125" style="37" customWidth="1"/>
    <col min="4" max="4" width="12.5703125" style="37" customWidth="1"/>
    <col min="5" max="5" width="12" style="37" customWidth="1"/>
    <col min="6" max="6" width="17.5703125" style="39" customWidth="1"/>
    <col min="7" max="16384" width="9.140625" style="37"/>
  </cols>
  <sheetData>
    <row r="2" spans="1:6" ht="31.5" customHeight="1" x14ac:dyDescent="0.25">
      <c r="A2" s="66" t="s">
        <v>121</v>
      </c>
      <c r="B2" s="66"/>
      <c r="C2" s="66"/>
      <c r="D2" s="66"/>
      <c r="E2" s="66"/>
      <c r="F2" s="66"/>
    </row>
    <row r="5" spans="1:6" ht="24.75" customHeight="1" x14ac:dyDescent="0.25">
      <c r="A5" s="69" t="s">
        <v>0</v>
      </c>
      <c r="B5" s="67" t="s">
        <v>119</v>
      </c>
      <c r="C5" s="71" t="s">
        <v>120</v>
      </c>
      <c r="D5" s="72"/>
      <c r="E5" s="64" t="s">
        <v>94</v>
      </c>
      <c r="F5" s="64" t="s">
        <v>88</v>
      </c>
    </row>
    <row r="6" spans="1:6" ht="34.5" customHeight="1" x14ac:dyDescent="0.25">
      <c r="A6" s="70"/>
      <c r="B6" s="68"/>
      <c r="C6" s="33" t="s">
        <v>85</v>
      </c>
      <c r="D6" s="33" t="s">
        <v>87</v>
      </c>
      <c r="E6" s="70"/>
      <c r="F6" s="65"/>
    </row>
    <row r="7" spans="1:6" x14ac:dyDescent="0.25">
      <c r="A7" s="31" t="s">
        <v>95</v>
      </c>
      <c r="B7" s="35">
        <v>61171.79</v>
      </c>
      <c r="C7" s="32">
        <v>641830.53</v>
      </c>
      <c r="D7" s="32">
        <v>58647.82</v>
      </c>
      <c r="E7" s="40">
        <f>D7/C7</f>
        <v>9.1375865214763152E-2</v>
      </c>
      <c r="F7" s="42">
        <f>D7/B7</f>
        <v>0.95873964126274547</v>
      </c>
    </row>
    <row r="8" spans="1:6" ht="25.5" x14ac:dyDescent="0.25">
      <c r="A8" s="31" t="s">
        <v>96</v>
      </c>
      <c r="B8" s="35">
        <v>4204.37</v>
      </c>
      <c r="C8" s="32">
        <v>27126.799999999999</v>
      </c>
      <c r="D8" s="32">
        <v>4407.45</v>
      </c>
      <c r="E8" s="40">
        <f t="shared" ref="E8:E27" si="0">D8/C8</f>
        <v>0.16247585413686833</v>
      </c>
      <c r="F8" s="42">
        <f t="shared" ref="F8:F28" si="1">D8/B8</f>
        <v>1.0483021237426773</v>
      </c>
    </row>
    <row r="9" spans="1:6" x14ac:dyDescent="0.25">
      <c r="A9" s="31" t="s">
        <v>97</v>
      </c>
      <c r="B9" s="35">
        <v>6880.02</v>
      </c>
      <c r="C9" s="32">
        <v>42533.98</v>
      </c>
      <c r="D9" s="32">
        <v>8263.14</v>
      </c>
      <c r="E9" s="40">
        <f t="shared" si="0"/>
        <v>0.19427149775309055</v>
      </c>
      <c r="F9" s="42">
        <f t="shared" si="1"/>
        <v>1.2010342993188972</v>
      </c>
    </row>
    <row r="10" spans="1:6" ht="38.25" x14ac:dyDescent="0.25">
      <c r="A10" s="31" t="s">
        <v>98</v>
      </c>
      <c r="B10" s="35">
        <v>26.84</v>
      </c>
      <c r="C10" s="32">
        <v>2277.94</v>
      </c>
      <c r="D10" s="32">
        <v>0</v>
      </c>
      <c r="E10" s="40">
        <f t="shared" si="0"/>
        <v>0</v>
      </c>
      <c r="F10" s="42">
        <f t="shared" si="1"/>
        <v>0</v>
      </c>
    </row>
    <row r="11" spans="1:6" ht="38.25" x14ac:dyDescent="0.25">
      <c r="A11" s="31" t="s">
        <v>99</v>
      </c>
      <c r="B11" s="35">
        <v>1161.57</v>
      </c>
      <c r="C11" s="32">
        <v>13944.41</v>
      </c>
      <c r="D11" s="32">
        <v>1303.42</v>
      </c>
      <c r="E11" s="40">
        <f>D11/C11</f>
        <v>9.347258148605786E-2</v>
      </c>
      <c r="F11" s="42">
        <f t="shared" si="1"/>
        <v>1.1221192007369338</v>
      </c>
    </row>
    <row r="12" spans="1:6" x14ac:dyDescent="0.25">
      <c r="A12" s="31" t="s">
        <v>100</v>
      </c>
      <c r="B12" s="35">
        <v>1602.23</v>
      </c>
      <c r="C12" s="32">
        <v>34598.870000000003</v>
      </c>
      <c r="D12" s="32">
        <v>9918.6299999999992</v>
      </c>
      <c r="E12" s="40">
        <f t="shared" si="0"/>
        <v>0.28667496944264359</v>
      </c>
      <c r="F12" s="42">
        <f t="shared" si="1"/>
        <v>6.1905157187170374</v>
      </c>
    </row>
    <row r="13" spans="1:6" ht="25.5" x14ac:dyDescent="0.25">
      <c r="A13" s="31" t="s">
        <v>101</v>
      </c>
      <c r="B13" s="35">
        <v>1510.69</v>
      </c>
      <c r="C13" s="32">
        <v>8120.83</v>
      </c>
      <c r="D13" s="32">
        <v>1657.38</v>
      </c>
      <c r="E13" s="40">
        <f t="shared" si="0"/>
        <v>0.20408997602461817</v>
      </c>
      <c r="F13" s="42">
        <f t="shared" si="1"/>
        <v>1.0971013245603003</v>
      </c>
    </row>
    <row r="14" spans="1:6" ht="25.5" x14ac:dyDescent="0.25">
      <c r="A14" s="31" t="s">
        <v>102</v>
      </c>
      <c r="B14" s="35">
        <v>2872.91</v>
      </c>
      <c r="C14" s="32">
        <v>17052.54</v>
      </c>
      <c r="D14" s="32">
        <v>2741.85</v>
      </c>
      <c r="E14" s="40">
        <f t="shared" si="0"/>
        <v>0.16078836349306319</v>
      </c>
      <c r="F14" s="42">
        <f t="shared" si="1"/>
        <v>0.95438074983205179</v>
      </c>
    </row>
    <row r="15" spans="1:6" ht="25.5" x14ac:dyDescent="0.25">
      <c r="A15" s="31" t="s">
        <v>103</v>
      </c>
      <c r="B15" s="35">
        <v>253.05</v>
      </c>
      <c r="C15" s="32">
        <v>83529.19</v>
      </c>
      <c r="D15" s="32">
        <v>2104.71</v>
      </c>
      <c r="E15" s="40">
        <f t="shared" si="0"/>
        <v>2.5197299291421359E-2</v>
      </c>
      <c r="F15" s="42">
        <f t="shared" si="1"/>
        <v>8.3173681090693545</v>
      </c>
    </row>
    <row r="16" spans="1:6" ht="25.5" x14ac:dyDescent="0.25">
      <c r="A16" s="31" t="s">
        <v>104</v>
      </c>
      <c r="B16" s="35">
        <v>124.4</v>
      </c>
      <c r="C16" s="32">
        <v>2472.1</v>
      </c>
      <c r="D16" s="32">
        <v>217.39</v>
      </c>
      <c r="E16" s="40">
        <f t="shared" si="0"/>
        <v>8.7937381173900736E-2</v>
      </c>
      <c r="F16" s="42">
        <f t="shared" si="1"/>
        <v>1.7475080385852089</v>
      </c>
    </row>
    <row r="17" spans="1:6" ht="25.5" x14ac:dyDescent="0.25">
      <c r="A17" s="31" t="s">
        <v>105</v>
      </c>
      <c r="B17" s="35">
        <v>0</v>
      </c>
      <c r="C17" s="32">
        <v>75</v>
      </c>
      <c r="D17" s="32">
        <v>0</v>
      </c>
      <c r="E17" s="40">
        <f t="shared" si="0"/>
        <v>0</v>
      </c>
      <c r="F17" s="42" t="e">
        <f t="shared" si="1"/>
        <v>#DIV/0!</v>
      </c>
    </row>
    <row r="18" spans="1:6" ht="38.25" x14ac:dyDescent="0.25">
      <c r="A18" s="31" t="s">
        <v>106</v>
      </c>
      <c r="B18" s="35">
        <v>191.24</v>
      </c>
      <c r="C18" s="32">
        <v>9914.07</v>
      </c>
      <c r="D18" s="32">
        <v>278.77</v>
      </c>
      <c r="E18" s="40">
        <f t="shared" si="0"/>
        <v>2.8118623330277068E-2</v>
      </c>
      <c r="F18" s="42">
        <f t="shared" si="1"/>
        <v>1.4576971344906922</v>
      </c>
    </row>
    <row r="19" spans="1:6" ht="25.5" x14ac:dyDescent="0.25">
      <c r="A19" s="31" t="s">
        <v>107</v>
      </c>
      <c r="B19" s="35">
        <v>420</v>
      </c>
      <c r="C19" s="32">
        <v>3248.7</v>
      </c>
      <c r="D19" s="32">
        <v>0</v>
      </c>
      <c r="E19" s="40">
        <f t="shared" si="0"/>
        <v>0</v>
      </c>
      <c r="F19" s="42">
        <f t="shared" si="1"/>
        <v>0</v>
      </c>
    </row>
    <row r="20" spans="1:6" ht="25.5" x14ac:dyDescent="0.25">
      <c r="A20" s="31" t="s">
        <v>108</v>
      </c>
      <c r="B20" s="35">
        <v>85.68</v>
      </c>
      <c r="C20" s="32">
        <v>24171.03</v>
      </c>
      <c r="D20" s="32">
        <v>0</v>
      </c>
      <c r="E20" s="40">
        <f t="shared" si="0"/>
        <v>0</v>
      </c>
      <c r="F20" s="42">
        <f t="shared" si="1"/>
        <v>0</v>
      </c>
    </row>
    <row r="21" spans="1:6" ht="25.5" x14ac:dyDescent="0.25">
      <c r="A21" s="31" t="s">
        <v>109</v>
      </c>
      <c r="B21" s="35">
        <v>18318.21</v>
      </c>
      <c r="C21" s="32">
        <v>172830.63</v>
      </c>
      <c r="D21" s="32">
        <v>25140.97</v>
      </c>
      <c r="E21" s="40">
        <f t="shared" si="0"/>
        <v>0.14546593968904703</v>
      </c>
      <c r="F21" s="42">
        <f t="shared" si="1"/>
        <v>1.3724577892708951</v>
      </c>
    </row>
    <row r="22" spans="1:6" ht="25.5" hidden="1" x14ac:dyDescent="0.25">
      <c r="A22" s="31" t="s">
        <v>113</v>
      </c>
      <c r="B22" s="35">
        <v>0</v>
      </c>
      <c r="C22" s="32"/>
      <c r="D22" s="32"/>
      <c r="E22" s="40" t="e">
        <f t="shared" si="0"/>
        <v>#DIV/0!</v>
      </c>
      <c r="F22" s="42" t="e">
        <f t="shared" si="1"/>
        <v>#DIV/0!</v>
      </c>
    </row>
    <row r="23" spans="1:6" ht="25.5" x14ac:dyDescent="0.25">
      <c r="A23" s="31" t="s">
        <v>110</v>
      </c>
      <c r="B23" s="35">
        <v>228.85</v>
      </c>
      <c r="C23" s="32">
        <v>11515.54</v>
      </c>
      <c r="D23" s="32">
        <v>0</v>
      </c>
      <c r="E23" s="40">
        <f t="shared" si="0"/>
        <v>0</v>
      </c>
      <c r="F23" s="42" t="s">
        <v>92</v>
      </c>
    </row>
    <row r="24" spans="1:6" ht="25.5" x14ac:dyDescent="0.25">
      <c r="A24" s="31" t="s">
        <v>111</v>
      </c>
      <c r="B24" s="35">
        <v>0</v>
      </c>
      <c r="C24" s="32">
        <v>8282.27</v>
      </c>
      <c r="D24" s="32">
        <v>0</v>
      </c>
      <c r="E24" s="40">
        <f t="shared" si="0"/>
        <v>0</v>
      </c>
      <c r="F24" s="42" t="s">
        <v>92</v>
      </c>
    </row>
    <row r="25" spans="1:6" ht="25.5" x14ac:dyDescent="0.25">
      <c r="A25" s="31" t="s">
        <v>112</v>
      </c>
      <c r="B25" s="35">
        <v>0</v>
      </c>
      <c r="C25" s="32">
        <v>359.91</v>
      </c>
      <c r="D25" s="32">
        <v>0</v>
      </c>
      <c r="E25" s="40">
        <f t="shared" si="0"/>
        <v>0</v>
      </c>
      <c r="F25" s="42" t="s">
        <v>92</v>
      </c>
    </row>
    <row r="26" spans="1:6" ht="25.5" x14ac:dyDescent="0.25">
      <c r="A26" s="31" t="s">
        <v>114</v>
      </c>
      <c r="B26" s="35">
        <v>0</v>
      </c>
      <c r="C26" s="32">
        <v>2142</v>
      </c>
      <c r="D26" s="32">
        <v>307.38</v>
      </c>
      <c r="E26" s="40">
        <f t="shared" si="0"/>
        <v>0.14350140056022409</v>
      </c>
      <c r="F26" s="42"/>
    </row>
    <row r="27" spans="1:6" ht="25.5" x14ac:dyDescent="0.25">
      <c r="A27" s="31" t="s">
        <v>93</v>
      </c>
      <c r="B27" s="35">
        <v>17140.7</v>
      </c>
      <c r="C27" s="32">
        <v>104876.55</v>
      </c>
      <c r="D27" s="32">
        <v>19505.740000000002</v>
      </c>
      <c r="E27" s="40">
        <f t="shared" si="0"/>
        <v>0.18598762068355607</v>
      </c>
      <c r="F27" s="42">
        <f t="shared" si="1"/>
        <v>1.1379780289019703</v>
      </c>
    </row>
    <row r="28" spans="1:6" x14ac:dyDescent="0.25">
      <c r="A28" s="34" t="s">
        <v>84</v>
      </c>
      <c r="B28" s="36">
        <f>B27+B25+B24+B23+B22+B21+B20+B19+B18+B17+B16+B15+B14+B13+B12+B11+B10+B9+B8+B7</f>
        <v>116192.55</v>
      </c>
      <c r="C28" s="36">
        <f>C27+C25+C24+C23+C22+C21+C20+C19+C18+C17+C16+C15+C14+C13+C12+C11+C10+C9+C8+C7+C26</f>
        <v>1210902.8900000001</v>
      </c>
      <c r="D28" s="36">
        <f>D27+D25+D24+D23+D22+D21+D20+D19+D18+D17+D16+D15+D14+D13+D12+D11+D10+D9+D8+D7+D26</f>
        <v>134494.65</v>
      </c>
      <c r="E28" s="41">
        <f>D28/C28</f>
        <v>0.11106972417912057</v>
      </c>
      <c r="F28" s="43">
        <f t="shared" si="1"/>
        <v>1.1575152623812799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2022-04-08T09:36:48Z</cp:lastPrinted>
  <dcterms:created xsi:type="dcterms:W3CDTF">2021-08-09T12:42:00Z</dcterms:created>
  <dcterms:modified xsi:type="dcterms:W3CDTF">2022-04-08T09:46:21Z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