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3\и с п о л н е н и е   б ю д ж е т а\о т ч ё т ы_и с п о л н е н и и\I полугодие 2023\Аналитика для размещения\"/>
    </mc:Choice>
  </mc:AlternateContent>
  <xr:revisionPtr revIDLastSave="0" documentId="13_ncr:1_{AF4840B0-C177-4C0C-9EA6-EB70BEEB67F9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K43" i="1"/>
  <c r="K42" i="1"/>
  <c r="K41" i="1"/>
  <c r="K40" i="1"/>
  <c r="K39" i="1"/>
  <c r="K38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8" i="1"/>
  <c r="K16" i="1"/>
  <c r="K15" i="1"/>
  <c r="K14" i="1"/>
  <c r="K13" i="1"/>
  <c r="K12" i="1"/>
  <c r="K11" i="1"/>
  <c r="K10" i="1"/>
  <c r="K9" i="1"/>
  <c r="K8" i="1"/>
  <c r="J41" i="1"/>
  <c r="J40" i="1"/>
  <c r="J39" i="1"/>
  <c r="J38" i="1"/>
  <c r="H36" i="1"/>
  <c r="H35" i="1" s="1"/>
  <c r="H33" i="1" s="1"/>
  <c r="J32" i="1"/>
  <c r="J31" i="1"/>
  <c r="J30" i="1"/>
  <c r="J29" i="1"/>
  <c r="J28" i="1"/>
  <c r="J27" i="1"/>
  <c r="J26" i="1"/>
  <c r="J25" i="1"/>
  <c r="H24" i="1"/>
  <c r="J22" i="1"/>
  <c r="J21" i="1"/>
  <c r="J20" i="1"/>
  <c r="J19" i="1"/>
  <c r="J18" i="1"/>
  <c r="H17" i="1"/>
  <c r="J16" i="1"/>
  <c r="J13" i="1"/>
  <c r="H12" i="1"/>
  <c r="J11" i="1"/>
  <c r="H10" i="1"/>
  <c r="J10" i="1" s="1"/>
  <c r="J9" i="1"/>
  <c r="J8" i="1"/>
  <c r="H8" i="1"/>
  <c r="I36" i="1"/>
  <c r="K36" i="1" s="1"/>
  <c r="I24" i="1"/>
  <c r="K24" i="1" s="1"/>
  <c r="I17" i="1"/>
  <c r="K17" i="1" s="1"/>
  <c r="I12" i="1"/>
  <c r="I10" i="1"/>
  <c r="I8" i="1"/>
  <c r="F38" i="1"/>
  <c r="J17" i="1" l="1"/>
  <c r="H7" i="1"/>
  <c r="H6" i="1" s="1"/>
  <c r="J36" i="1"/>
  <c r="J12" i="1"/>
  <c r="J24" i="1"/>
  <c r="K7" i="1"/>
  <c r="I35" i="1"/>
  <c r="G9" i="1"/>
  <c r="G11" i="1"/>
  <c r="G13" i="1"/>
  <c r="G14" i="1"/>
  <c r="G16" i="1"/>
  <c r="G18" i="1"/>
  <c r="G19" i="1"/>
  <c r="G20" i="1"/>
  <c r="G21" i="1"/>
  <c r="G22" i="1"/>
  <c r="G25" i="1"/>
  <c r="G26" i="1"/>
  <c r="G28" i="1"/>
  <c r="G29" i="1"/>
  <c r="G30" i="1"/>
  <c r="G31" i="1"/>
  <c r="G32" i="1"/>
  <c r="G37" i="1"/>
  <c r="G39" i="1"/>
  <c r="G40" i="1"/>
  <c r="G41" i="1"/>
  <c r="G43" i="1"/>
  <c r="C36" i="1"/>
  <c r="C35" i="1" s="1"/>
  <c r="D36" i="1"/>
  <c r="E36" i="1"/>
  <c r="C34" i="1"/>
  <c r="C24" i="1"/>
  <c r="C17" i="1"/>
  <c r="C12" i="1"/>
  <c r="C10" i="1"/>
  <c r="C8" i="1"/>
  <c r="G27" i="1"/>
  <c r="E17" i="1"/>
  <c r="D17" i="1"/>
  <c r="D12" i="1"/>
  <c r="I33" i="1" l="1"/>
  <c r="K35" i="1"/>
  <c r="J35" i="1"/>
  <c r="J7" i="1"/>
  <c r="C33" i="1"/>
  <c r="G17" i="1"/>
  <c r="C7" i="1"/>
  <c r="G36" i="1"/>
  <c r="K33" i="1" l="1"/>
  <c r="J33" i="1"/>
  <c r="I6" i="1"/>
  <c r="C6" i="1"/>
  <c r="F21" i="1"/>
  <c r="E8" i="1"/>
  <c r="D8" i="1"/>
  <c r="K6" i="1" l="1"/>
  <c r="J6" i="1"/>
  <c r="G8" i="1"/>
  <c r="F19" i="1"/>
  <c r="D10" i="1"/>
  <c r="F16" i="1"/>
  <c r="F9" i="1"/>
  <c r="F34" i="1"/>
  <c r="F8" i="1"/>
  <c r="F20" i="1"/>
  <c r="F26" i="1"/>
  <c r="F28" i="1"/>
  <c r="F18" i="1"/>
  <c r="D24" i="1" l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G35" i="1" s="1"/>
  <c r="E24" i="1"/>
  <c r="G24" i="1" s="1"/>
  <c r="E7" i="1" l="1"/>
  <c r="F10" i="1"/>
  <c r="G10" i="1"/>
  <c r="F12" i="1"/>
  <c r="G12" i="1"/>
  <c r="D7" i="1"/>
  <c r="D6" i="1" s="1"/>
  <c r="F31" i="1"/>
  <c r="F24" i="1"/>
  <c r="F35" i="1"/>
  <c r="E33" i="1"/>
  <c r="E6" i="1" l="1"/>
  <c r="G7" i="1"/>
  <c r="F33" i="1"/>
  <c r="G33" i="1"/>
  <c r="F7" i="1"/>
  <c r="F6" i="1" l="1"/>
  <c r="G6" i="1"/>
</calcChain>
</file>

<file path=xl/sharedStrings.xml><?xml version="1.0" encoding="utf-8"?>
<sst xmlns="http://schemas.openxmlformats.org/spreadsheetml/2006/main" count="107" uniqueCount="88">
  <si>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</si>
  <si>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</si>
  <si>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</si>
  <si>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</si>
  <si>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</si>
  <si>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</si>
  <si>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</si>
  <si>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</si>
  <si>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</si>
  <si>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</si>
  <si>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</si>
  <si>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</si>
  <si>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</si>
  <si>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</si>
  <si>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</si>
  <si>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</si>
  <si>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</si>
  <si>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</si>
  <si>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</si>
  <si>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</si>
  <si>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</si>
  <si>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</si>
  <si>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</si>
  <si>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</si>
  <si>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</si>
  <si>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</si>
  <si>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</si>
  <si>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</si>
  <si>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</si>
  <si>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</si>
  <si>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</si>
  <si>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</si>
  <si>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</si>
  <si>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</si>
  <si>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</si>
  <si>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</si>
  <si>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</si>
  <si>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</si>
  <si>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</si>
  <si>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</si>
  <si>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</si>
  <si>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</si>
  <si>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</si>
  <si>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</si>
  <si>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</si>
  <si>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</si>
  <si>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</si>
  <si>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</si>
  <si>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</si>
  <si>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</si>
  <si>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</si>
  <si>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</si>
  <si>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</si>
  <si>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</si>
  <si>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</si>
  <si>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</si>
  <si>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</si>
  <si>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</si>
  <si>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</si>
  <si>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</si>
  <si>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</si>
  <si>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</si>
  <si>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</si>
  <si>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</si>
  <si>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</si>
  <si>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</si>
  <si>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</si>
  <si>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</si>
  <si>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</si>
  <si>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</si>
  <si>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</si>
  <si>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</si>
  <si>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</si>
  <si>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</si>
  <si>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</si>
  <si>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</si>
  <si>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</si>
  <si>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</si>
  <si>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</si>
  <si>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</si>
  <si>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</si>
  <si>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</si>
  <si>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</si>
  <si>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</si>
  <si>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>на 01.07.2022 г.</t>
  </si>
  <si>
    <t>исполнено на 01.07.2021 г.</t>
  </si>
  <si>
    <t>на 01.07.2023 г.</t>
  </si>
  <si>
    <t xml:space="preserve">Сведения об исполнении  бюджета Светлогорского городского округа по доходам за I полугодие 2023 года в сравнении с запланированными значениями и соответствующим периодом прошлого года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</si>
</sst>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43"/>
  <sheetViews>
    <sheetView tabSelected="1" zoomScale="130" zoomScaleNormal="130" workbookViewId="0">
      <selection activeCell="J34" sqref="J34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hidden="1" customWidth="1"/>
    <col min="4" max="4" width="13" style="5" hidden="1" customWidth="1"/>
    <col min="5" max="5" width="11.42578125" style="5" customWidth="1"/>
    <col min="6" max="6" width="11.140625" style="5" hidden="1" customWidth="1"/>
    <col min="7" max="7" width="13.7109375" style="6" hidden="1" customWidth="1"/>
    <col min="8" max="8" width="13" style="5" customWidth="1"/>
    <col min="9" max="9" width="11.42578125" style="5" customWidth="1"/>
    <col min="10" max="10" width="11.140625" style="5" customWidth="1"/>
    <col min="11" max="12" width="13.7109375" style="6" customWidth="1"/>
    <col min="13" max="13" width="11.140625" style="20" customWidth="1"/>
    <col min="14" max="14" width="9.140625" style="20"/>
    <col min="15" max="16384" width="9.140625" style="5"/>
  </cols>
  <sheetData>
    <row r="2" spans="1:14" ht="45.75" customHeight="1" x14ac:dyDescent="0.2">
      <c r="A2" s="28" t="s">
        <v>87</v>
      </c>
      <c r="B2" s="28"/>
      <c r="C2" s="28"/>
      <c r="D2" s="28"/>
      <c r="E2" s="28"/>
      <c r="F2" s="28"/>
      <c r="G2" s="28"/>
      <c r="H2" s="36"/>
      <c r="I2" s="36"/>
      <c r="J2" s="36"/>
      <c r="K2" s="36"/>
      <c r="L2" s="19"/>
    </row>
    <row r="3" spans="1:14" x14ac:dyDescent="0.2">
      <c r="F3" s="5" t="s">
        <v>76</v>
      </c>
      <c r="J3" s="5" t="s">
        <v>76</v>
      </c>
    </row>
    <row r="4" spans="1:14" ht="24" customHeight="1" x14ac:dyDescent="0.2">
      <c r="A4" s="29" t="s">
        <v>0</v>
      </c>
      <c r="B4" s="30" t="s">
        <v>1</v>
      </c>
      <c r="C4" s="34" t="s">
        <v>85</v>
      </c>
      <c r="D4" s="31" t="s">
        <v>84</v>
      </c>
      <c r="E4" s="32"/>
      <c r="F4" s="33"/>
      <c r="G4" s="26" t="s">
        <v>80</v>
      </c>
      <c r="H4" s="31" t="s">
        <v>86</v>
      </c>
      <c r="I4" s="32"/>
      <c r="J4" s="33"/>
      <c r="K4" s="26" t="s">
        <v>80</v>
      </c>
      <c r="L4" s="22"/>
    </row>
    <row r="5" spans="1:14" ht="55.5" customHeight="1" thickBot="1" x14ac:dyDescent="0.25">
      <c r="A5" s="29"/>
      <c r="B5" s="30"/>
      <c r="C5" s="35"/>
      <c r="D5" s="4" t="s">
        <v>77</v>
      </c>
      <c r="E5" s="4" t="s">
        <v>78</v>
      </c>
      <c r="F5" s="4" t="s">
        <v>79</v>
      </c>
      <c r="G5" s="27"/>
      <c r="H5" s="4" t="s">
        <v>77</v>
      </c>
      <c r="I5" s="4" t="s">
        <v>78</v>
      </c>
      <c r="J5" s="4" t="s">
        <v>79</v>
      </c>
      <c r="K5" s="27"/>
      <c r="L5" s="23"/>
    </row>
    <row r="6" spans="1:14" ht="25.5" x14ac:dyDescent="0.2">
      <c r="A6" s="8" t="s">
        <v>2</v>
      </c>
      <c r="B6" s="1" t="s">
        <v>3</v>
      </c>
      <c r="C6" s="9">
        <f>C7+C33</f>
        <v>317904.7</v>
      </c>
      <c r="D6" s="9">
        <f>D7+D33</f>
        <v>1167807</v>
      </c>
      <c r="E6" s="9">
        <f>E7+E33</f>
        <v>367887.75</v>
      </c>
      <c r="F6" s="10">
        <f>E6/D6</f>
        <v>0.31502444325132489</v>
      </c>
      <c r="G6" s="18">
        <f>E6/C6</f>
        <v>1.1572265210297299</v>
      </c>
      <c r="H6" s="9">
        <f>H7+H33</f>
        <v>1355356.81</v>
      </c>
      <c r="I6" s="9">
        <f>I7+I33</f>
        <v>371200.33</v>
      </c>
      <c r="J6" s="10">
        <f>I6/H6</f>
        <v>0.27387646357124218</v>
      </c>
      <c r="K6" s="18">
        <f>I6/E6</f>
        <v>1.0090043226500476</v>
      </c>
      <c r="L6" s="24"/>
    </row>
    <row r="7" spans="1:14" ht="25.5" x14ac:dyDescent="0.2">
      <c r="A7" s="11" t="s">
        <v>4</v>
      </c>
      <c r="B7" s="2" t="s">
        <v>5</v>
      </c>
      <c r="C7" s="12">
        <f>C8+C10+C12+C17+C22+C23+C24+C28+C29+C30+C31+C32</f>
        <v>179810.9</v>
      </c>
      <c r="D7" s="12">
        <f>D8+D10+D12+D17+D22+D24+D28+D29+D30+D31+D32</f>
        <v>621346.81000000006</v>
      </c>
      <c r="E7" s="12">
        <f>E8+E10+E12+E17+E22+E24+E28+E29+E30+E31+E32+E23</f>
        <v>243104.33000000002</v>
      </c>
      <c r="F7" s="13">
        <f>E7/D7</f>
        <v>0.3912538474286204</v>
      </c>
      <c r="G7" s="18">
        <f t="shared" ref="G7:G43" si="0">E7/C7</f>
        <v>1.351999962182493</v>
      </c>
      <c r="H7" s="12">
        <f>H8+H10+H12+H17+H22+H24+H28+H29+H30+H31+H32</f>
        <v>652919.31000000006</v>
      </c>
      <c r="I7" s="12">
        <f>I8+I10+I12+I17+I22+I24+I28+I29+I30+I31+I32+I23</f>
        <v>223574.37</v>
      </c>
      <c r="J7" s="13">
        <f>I7/H7</f>
        <v>0.3424226647546999</v>
      </c>
      <c r="K7" s="18">
        <f>I7/E7</f>
        <v>0.91966428569988856</v>
      </c>
      <c r="L7" s="25"/>
      <c r="M7" s="25"/>
      <c r="N7" s="25"/>
    </row>
    <row r="8" spans="1:14" x14ac:dyDescent="0.2">
      <c r="A8" s="11" t="s">
        <v>6</v>
      </c>
      <c r="B8" s="2" t="s">
        <v>7</v>
      </c>
      <c r="C8" s="12">
        <f>C9</f>
        <v>53572.49</v>
      </c>
      <c r="D8" s="12">
        <f>D9</f>
        <v>149500</v>
      </c>
      <c r="E8" s="12">
        <f>E9</f>
        <v>65440.26</v>
      </c>
      <c r="F8" s="13">
        <f>E8/D8</f>
        <v>0.43772749163879598</v>
      </c>
      <c r="G8" s="18">
        <f t="shared" si="0"/>
        <v>1.2215273174720833</v>
      </c>
      <c r="H8" s="12">
        <f>H9</f>
        <v>155800</v>
      </c>
      <c r="I8" s="12">
        <f>I9</f>
        <v>62799.69</v>
      </c>
      <c r="J8" s="13">
        <f>I8/H8</f>
        <v>0.40307888318356871</v>
      </c>
      <c r="K8" s="18">
        <f t="shared" ref="K8:K43" si="1">I8/E8</f>
        <v>0.95964915176070509</v>
      </c>
      <c r="L8" s="21"/>
      <c r="M8" s="21"/>
      <c r="N8" s="21"/>
    </row>
    <row r="9" spans="1:14" x14ac:dyDescent="0.2">
      <c r="A9" s="14" t="s">
        <v>8</v>
      </c>
      <c r="B9" s="3" t="s">
        <v>9</v>
      </c>
      <c r="C9" s="15">
        <v>53572.49</v>
      </c>
      <c r="D9" s="15">
        <v>149500</v>
      </c>
      <c r="E9" s="15">
        <v>65440.26</v>
      </c>
      <c r="F9" s="16">
        <f>E9/D9</f>
        <v>0.43772749163879598</v>
      </c>
      <c r="G9" s="18">
        <f t="shared" si="0"/>
        <v>1.2215273174720833</v>
      </c>
      <c r="H9" s="15">
        <v>155800</v>
      </c>
      <c r="I9" s="15">
        <v>62799.69</v>
      </c>
      <c r="J9" s="16">
        <f>I9/H9</f>
        <v>0.40307888318356871</v>
      </c>
      <c r="K9" s="18">
        <f t="shared" si="1"/>
        <v>0.95964915176070509</v>
      </c>
      <c r="L9" s="24"/>
    </row>
    <row r="10" spans="1:14" ht="51" x14ac:dyDescent="0.2">
      <c r="A10" s="11" t="s">
        <v>10</v>
      </c>
      <c r="B10" s="2" t="s">
        <v>11</v>
      </c>
      <c r="C10" s="12">
        <f>C11</f>
        <v>3119.61</v>
      </c>
      <c r="D10" s="12">
        <f>D11</f>
        <v>7004.2</v>
      </c>
      <c r="E10" s="12">
        <f>E11</f>
        <v>3793.26</v>
      </c>
      <c r="F10" s="13">
        <f t="shared" ref="F10:F28" si="2">E10/D10</f>
        <v>0.54156934410782109</v>
      </c>
      <c r="G10" s="18">
        <f t="shared" si="0"/>
        <v>1.2159404540952234</v>
      </c>
      <c r="H10" s="12">
        <f>H11</f>
        <v>7036.3</v>
      </c>
      <c r="I10" s="12">
        <f>I11</f>
        <v>3834.38</v>
      </c>
      <c r="J10" s="13">
        <f t="shared" ref="J10:J13" si="3">I10/H10</f>
        <v>0.54494265452013135</v>
      </c>
      <c r="K10" s="18">
        <f t="shared" si="1"/>
        <v>1.0108402798648128</v>
      </c>
      <c r="L10" s="24"/>
    </row>
    <row r="11" spans="1:14" ht="38.25" x14ac:dyDescent="0.2">
      <c r="A11" s="14" t="s">
        <v>12</v>
      </c>
      <c r="B11" s="3" t="s">
        <v>13</v>
      </c>
      <c r="C11" s="15">
        <v>3119.61</v>
      </c>
      <c r="D11" s="15">
        <v>7004.2</v>
      </c>
      <c r="E11" s="15">
        <v>3793.26</v>
      </c>
      <c r="F11" s="16">
        <f t="shared" si="2"/>
        <v>0.54156934410782109</v>
      </c>
      <c r="G11" s="18">
        <f t="shared" si="0"/>
        <v>1.2159404540952234</v>
      </c>
      <c r="H11" s="15">
        <v>7036.3</v>
      </c>
      <c r="I11" s="15">
        <v>3834.38</v>
      </c>
      <c r="J11" s="16">
        <f t="shared" si="3"/>
        <v>0.54494265452013135</v>
      </c>
      <c r="K11" s="18">
        <f t="shared" si="1"/>
        <v>1.0108402798648128</v>
      </c>
      <c r="L11" s="24"/>
    </row>
    <row r="12" spans="1:14" x14ac:dyDescent="0.2">
      <c r="A12" s="11" t="s">
        <v>14</v>
      </c>
      <c r="B12" s="2" t="s">
        <v>15</v>
      </c>
      <c r="C12" s="12">
        <f>C13+C14+C15+C16</f>
        <v>39636.39</v>
      </c>
      <c r="D12" s="12">
        <f>D13+D14+D15+D16</f>
        <v>56162</v>
      </c>
      <c r="E12" s="12">
        <f>E13+E14+E15+E16</f>
        <v>31525.72</v>
      </c>
      <c r="F12" s="13">
        <f t="shared" si="2"/>
        <v>0.56133542252768776</v>
      </c>
      <c r="G12" s="18">
        <f t="shared" si="0"/>
        <v>0.79537314069217713</v>
      </c>
      <c r="H12" s="12">
        <f>H13+H14+H15+H16</f>
        <v>72140</v>
      </c>
      <c r="I12" s="12">
        <f>I13+I14+I15+I16</f>
        <v>31431.329999999998</v>
      </c>
      <c r="J12" s="13">
        <f t="shared" si="3"/>
        <v>0.43569905738841141</v>
      </c>
      <c r="K12" s="18">
        <f t="shared" si="1"/>
        <v>0.99700593673990623</v>
      </c>
      <c r="L12" s="24"/>
    </row>
    <row r="13" spans="1:14" ht="25.5" x14ac:dyDescent="0.2">
      <c r="A13" s="14" t="s">
        <v>16</v>
      </c>
      <c r="B13" s="3" t="s">
        <v>17</v>
      </c>
      <c r="C13" s="15">
        <v>20687.77</v>
      </c>
      <c r="D13" s="15">
        <v>46412</v>
      </c>
      <c r="E13" s="15">
        <v>23863.759999999998</v>
      </c>
      <c r="F13" s="16">
        <f t="shared" si="2"/>
        <v>0.5141721968456433</v>
      </c>
      <c r="G13" s="18">
        <f t="shared" si="0"/>
        <v>1.1535201715796337</v>
      </c>
      <c r="H13" s="15">
        <v>54660</v>
      </c>
      <c r="I13" s="15">
        <v>23182.07</v>
      </c>
      <c r="J13" s="16">
        <f t="shared" si="3"/>
        <v>0.42411397731430661</v>
      </c>
      <c r="K13" s="18">
        <f t="shared" si="1"/>
        <v>0.97143409085575794</v>
      </c>
      <c r="L13" s="24"/>
    </row>
    <row r="14" spans="1:14" ht="25.5" x14ac:dyDescent="0.2">
      <c r="A14" s="14" t="s">
        <v>18</v>
      </c>
      <c r="B14" s="3" t="s">
        <v>19</v>
      </c>
      <c r="C14" s="15">
        <v>5414.98</v>
      </c>
      <c r="D14" s="15">
        <v>0</v>
      </c>
      <c r="E14" s="15">
        <v>-95.85</v>
      </c>
      <c r="F14" s="16" t="s">
        <v>83</v>
      </c>
      <c r="G14" s="18">
        <f t="shared" si="0"/>
        <v>-1.7700896402202779E-2</v>
      </c>
      <c r="H14" s="15"/>
      <c r="I14" s="15">
        <v>-273.95</v>
      </c>
      <c r="J14" s="16" t="s">
        <v>83</v>
      </c>
      <c r="K14" s="18">
        <f t="shared" si="1"/>
        <v>2.85811163275952</v>
      </c>
      <c r="L14" s="24"/>
    </row>
    <row r="15" spans="1:14" x14ac:dyDescent="0.2">
      <c r="A15" s="14" t="s">
        <v>20</v>
      </c>
      <c r="B15" s="3" t="s">
        <v>21</v>
      </c>
      <c r="C15" s="15">
        <v>8422.08</v>
      </c>
      <c r="D15" s="15">
        <v>0</v>
      </c>
      <c r="E15" s="15">
        <v>75.83</v>
      </c>
      <c r="F15" s="16" t="s">
        <v>83</v>
      </c>
      <c r="G15" s="18" t="s">
        <v>83</v>
      </c>
      <c r="H15" s="15">
        <v>880</v>
      </c>
      <c r="I15" s="15">
        <v>872.26</v>
      </c>
      <c r="J15" s="16" t="s">
        <v>83</v>
      </c>
      <c r="K15" s="18">
        <f t="shared" si="1"/>
        <v>11.502835289463274</v>
      </c>
      <c r="L15" s="24"/>
    </row>
    <row r="16" spans="1:14" ht="25.5" x14ac:dyDescent="0.2">
      <c r="A16" s="14" t="s">
        <v>22</v>
      </c>
      <c r="B16" s="3" t="s">
        <v>23</v>
      </c>
      <c r="C16" s="15">
        <v>5111.5600000000004</v>
      </c>
      <c r="D16" s="15">
        <v>9750</v>
      </c>
      <c r="E16" s="15">
        <v>7681.98</v>
      </c>
      <c r="F16" s="16">
        <f t="shared" si="2"/>
        <v>0.78789538461538455</v>
      </c>
      <c r="G16" s="18">
        <f t="shared" si="0"/>
        <v>1.5028640962837174</v>
      </c>
      <c r="H16" s="15">
        <v>16600</v>
      </c>
      <c r="I16" s="15">
        <v>7650.95</v>
      </c>
      <c r="J16" s="16">
        <f t="shared" ref="J16:J22" si="4">I16/H16</f>
        <v>0.46090060240963854</v>
      </c>
      <c r="K16" s="18">
        <f t="shared" si="1"/>
        <v>0.99596067680467804</v>
      </c>
      <c r="L16" s="24"/>
    </row>
    <row r="17" spans="1:14" x14ac:dyDescent="0.2">
      <c r="A17" s="11" t="s">
        <v>24</v>
      </c>
      <c r="B17" s="2" t="s">
        <v>25</v>
      </c>
      <c r="C17" s="12">
        <f>C18+C19+C20+C21</f>
        <v>24154.429999999997</v>
      </c>
      <c r="D17" s="12">
        <f>D18+D19+D20+D21</f>
        <v>104984.34</v>
      </c>
      <c r="E17" s="12">
        <f>E18+E19+E20+E21</f>
        <v>42451.199999999997</v>
      </c>
      <c r="F17" s="13">
        <f t="shared" si="2"/>
        <v>0.40435744988252531</v>
      </c>
      <c r="G17" s="18">
        <f t="shared" si="0"/>
        <v>1.7574912759274386</v>
      </c>
      <c r="H17" s="12">
        <f>H18+H19+H20+H21</f>
        <v>112160</v>
      </c>
      <c r="I17" s="12">
        <f>I18+I19+I20+I21</f>
        <v>29917.29</v>
      </c>
      <c r="J17" s="13">
        <f t="shared" si="4"/>
        <v>0.26673760699001425</v>
      </c>
      <c r="K17" s="18">
        <f t="shared" si="1"/>
        <v>0.70474544889190416</v>
      </c>
      <c r="L17" s="24"/>
    </row>
    <row r="18" spans="1:14" x14ac:dyDescent="0.2">
      <c r="A18" s="14" t="s">
        <v>26</v>
      </c>
      <c r="B18" s="3" t="s">
        <v>27</v>
      </c>
      <c r="C18" s="15">
        <v>219.24</v>
      </c>
      <c r="D18" s="15">
        <v>24500</v>
      </c>
      <c r="E18" s="15">
        <v>2960.79</v>
      </c>
      <c r="F18" s="16">
        <f t="shared" si="2"/>
        <v>0.12084857142857143</v>
      </c>
      <c r="G18" s="18">
        <f t="shared" si="0"/>
        <v>13.504789272030651</v>
      </c>
      <c r="H18" s="15">
        <v>22180</v>
      </c>
      <c r="I18" s="15">
        <v>1110.31</v>
      </c>
      <c r="J18" s="16">
        <f t="shared" si="4"/>
        <v>5.0059062218214607E-2</v>
      </c>
      <c r="K18" s="18">
        <f t="shared" si="1"/>
        <v>0.37500464403081607</v>
      </c>
      <c r="L18" s="24"/>
    </row>
    <row r="19" spans="1:14" x14ac:dyDescent="0.2">
      <c r="A19" s="14" t="s">
        <v>28</v>
      </c>
      <c r="B19" s="3" t="s">
        <v>29</v>
      </c>
      <c r="C19" s="15">
        <v>9042.9699999999993</v>
      </c>
      <c r="D19" s="15">
        <v>20780</v>
      </c>
      <c r="E19" s="15">
        <v>13597.89</v>
      </c>
      <c r="F19" s="16">
        <f t="shared" si="2"/>
        <v>0.6543739172281039</v>
      </c>
      <c r="G19" s="18">
        <f t="shared" si="0"/>
        <v>1.503697347221101</v>
      </c>
      <c r="H19" s="15">
        <v>29050</v>
      </c>
      <c r="I19" s="15">
        <v>13275.2</v>
      </c>
      <c r="J19" s="16">
        <f t="shared" si="4"/>
        <v>0.45697762478485371</v>
      </c>
      <c r="K19" s="18">
        <f t="shared" si="1"/>
        <v>0.97626911234022351</v>
      </c>
      <c r="L19" s="24"/>
    </row>
    <row r="20" spans="1:14" x14ac:dyDescent="0.2">
      <c r="A20" s="14" t="s">
        <v>30</v>
      </c>
      <c r="B20" s="3" t="s">
        <v>31</v>
      </c>
      <c r="C20" s="15">
        <v>13683.74</v>
      </c>
      <c r="D20" s="15">
        <v>52484.34</v>
      </c>
      <c r="E20" s="15">
        <v>24445.68</v>
      </c>
      <c r="F20" s="16">
        <f t="shared" si="2"/>
        <v>0.46577093281538839</v>
      </c>
      <c r="G20" s="18">
        <f t="shared" si="0"/>
        <v>1.7864765042305686</v>
      </c>
      <c r="H20" s="15">
        <v>53900</v>
      </c>
      <c r="I20" s="15">
        <v>15100.51</v>
      </c>
      <c r="J20" s="16">
        <f t="shared" si="4"/>
        <v>0.2801578849721707</v>
      </c>
      <c r="K20" s="18">
        <f t="shared" si="1"/>
        <v>0.61771691358145897</v>
      </c>
      <c r="L20" s="24"/>
    </row>
    <row r="21" spans="1:14" x14ac:dyDescent="0.2">
      <c r="A21" s="14" t="s">
        <v>32</v>
      </c>
      <c r="B21" s="3" t="s">
        <v>33</v>
      </c>
      <c r="C21" s="15">
        <v>1208.48</v>
      </c>
      <c r="D21" s="15">
        <v>7220</v>
      </c>
      <c r="E21" s="15">
        <v>1446.84</v>
      </c>
      <c r="F21" s="16">
        <f t="shared" si="2"/>
        <v>0.20039335180055401</v>
      </c>
      <c r="G21" s="18">
        <f t="shared" si="0"/>
        <v>1.1972395074804711</v>
      </c>
      <c r="H21" s="15">
        <v>7030</v>
      </c>
      <c r="I21" s="15">
        <v>431.27</v>
      </c>
      <c r="J21" s="16">
        <f t="shared" si="4"/>
        <v>6.134708392603129E-2</v>
      </c>
      <c r="K21" s="18">
        <f t="shared" si="1"/>
        <v>0.29807718890824142</v>
      </c>
      <c r="L21" s="24"/>
    </row>
    <row r="22" spans="1:14" x14ac:dyDescent="0.2">
      <c r="A22" s="11" t="s">
        <v>34</v>
      </c>
      <c r="B22" s="2" t="s">
        <v>35</v>
      </c>
      <c r="C22" s="12">
        <v>2142.91</v>
      </c>
      <c r="D22" s="12">
        <v>4480</v>
      </c>
      <c r="E22" s="12">
        <v>2411.46</v>
      </c>
      <c r="F22" s="13">
        <f t="shared" si="2"/>
        <v>0.5382723214285714</v>
      </c>
      <c r="G22" s="18">
        <f t="shared" si="0"/>
        <v>1.1253202421006949</v>
      </c>
      <c r="H22" s="12">
        <v>5000</v>
      </c>
      <c r="I22" s="12">
        <v>2344.37</v>
      </c>
      <c r="J22" s="13">
        <f t="shared" si="4"/>
        <v>0.46887399999999996</v>
      </c>
      <c r="K22" s="18">
        <f t="shared" si="1"/>
        <v>0.97217868013568542</v>
      </c>
      <c r="L22" s="24"/>
    </row>
    <row r="23" spans="1:14" ht="38.25" x14ac:dyDescent="0.2">
      <c r="A23" s="11" t="s">
        <v>81</v>
      </c>
      <c r="B23" s="2" t="s">
        <v>82</v>
      </c>
      <c r="C23" s="12">
        <v>0</v>
      </c>
      <c r="D23" s="12"/>
      <c r="E23" s="12">
        <v>122.76</v>
      </c>
      <c r="F23" s="13"/>
      <c r="G23" s="18" t="s">
        <v>83</v>
      </c>
      <c r="H23" s="12"/>
      <c r="I23" s="12">
        <v>-0.06</v>
      </c>
      <c r="J23" s="13"/>
      <c r="K23" s="18">
        <f t="shared" si="1"/>
        <v>-4.8875855327468231E-4</v>
      </c>
      <c r="L23" s="24"/>
    </row>
    <row r="24" spans="1:14" ht="51" x14ac:dyDescent="0.2">
      <c r="A24" s="11" t="s">
        <v>36</v>
      </c>
      <c r="B24" s="2" t="s">
        <v>37</v>
      </c>
      <c r="C24" s="12">
        <f>C25+C26+C27</f>
        <v>46098.81</v>
      </c>
      <c r="D24" s="12">
        <f>D25+D26+D27</f>
        <v>118299</v>
      </c>
      <c r="E24" s="12">
        <f>E25+E26+E27</f>
        <v>43997.950000000004</v>
      </c>
      <c r="F24" s="13">
        <f t="shared" si="2"/>
        <v>0.37192157161091816</v>
      </c>
      <c r="G24" s="18">
        <f t="shared" si="0"/>
        <v>0.95442702317044636</v>
      </c>
      <c r="H24" s="12">
        <f>H25+H26+H27</f>
        <v>129788.81999999999</v>
      </c>
      <c r="I24" s="12">
        <f>I25+I26+I27</f>
        <v>45929.219999999994</v>
      </c>
      <c r="J24" s="13">
        <f t="shared" ref="J24:J36" si="5">I24/H24</f>
        <v>0.35387655115440603</v>
      </c>
      <c r="K24" s="18">
        <f t="shared" si="1"/>
        <v>1.0438945450867594</v>
      </c>
      <c r="L24" s="21"/>
      <c r="M24" s="21"/>
      <c r="N24" s="21"/>
    </row>
    <row r="25" spans="1:14" ht="114.75" x14ac:dyDescent="0.2">
      <c r="A25" s="14" t="s">
        <v>38</v>
      </c>
      <c r="B25" s="3" t="s">
        <v>39</v>
      </c>
      <c r="C25" s="15">
        <v>43408</v>
      </c>
      <c r="D25" s="15">
        <v>114053</v>
      </c>
      <c r="E25" s="15">
        <v>40688.97</v>
      </c>
      <c r="F25" s="16">
        <f t="shared" si="2"/>
        <v>0.35675492972565387</v>
      </c>
      <c r="G25" s="18">
        <f t="shared" si="0"/>
        <v>0.93736108551419095</v>
      </c>
      <c r="H25" s="15">
        <v>125973.7</v>
      </c>
      <c r="I25" s="15">
        <v>44003.38</v>
      </c>
      <c r="J25" s="16">
        <f t="shared" si="5"/>
        <v>0.34930608531780838</v>
      </c>
      <c r="K25" s="18">
        <f t="shared" si="1"/>
        <v>1.0814572106396401</v>
      </c>
      <c r="L25" s="24"/>
    </row>
    <row r="26" spans="1:14" ht="25.5" x14ac:dyDescent="0.2">
      <c r="A26" s="14" t="s">
        <v>40</v>
      </c>
      <c r="B26" s="3" t="s">
        <v>41</v>
      </c>
      <c r="C26" s="15">
        <v>1146.57</v>
      </c>
      <c r="D26" s="15">
        <v>566</v>
      </c>
      <c r="E26" s="15">
        <v>2140.5700000000002</v>
      </c>
      <c r="F26" s="16">
        <f t="shared" si="2"/>
        <v>3.7819257950530036</v>
      </c>
      <c r="G26" s="18">
        <f t="shared" si="0"/>
        <v>1.8669335496306376</v>
      </c>
      <c r="H26" s="15">
        <v>672</v>
      </c>
      <c r="I26" s="15">
        <v>671.02</v>
      </c>
      <c r="J26" s="16">
        <f t="shared" si="5"/>
        <v>0.99854166666666666</v>
      </c>
      <c r="K26" s="18">
        <f t="shared" si="1"/>
        <v>0.31347725138631294</v>
      </c>
      <c r="L26" s="24"/>
    </row>
    <row r="27" spans="1:14" ht="102" x14ac:dyDescent="0.2">
      <c r="A27" s="14" t="s">
        <v>42</v>
      </c>
      <c r="B27" s="3" t="s">
        <v>43</v>
      </c>
      <c r="C27" s="15">
        <v>1544.24</v>
      </c>
      <c r="D27" s="15">
        <v>3680</v>
      </c>
      <c r="E27" s="15">
        <v>1168.4100000000001</v>
      </c>
      <c r="F27" s="16">
        <f t="shared" si="2"/>
        <v>0.31750271739130437</v>
      </c>
      <c r="G27" s="18">
        <f t="shared" si="0"/>
        <v>0.7566246179350361</v>
      </c>
      <c r="H27" s="15">
        <v>3143.12</v>
      </c>
      <c r="I27" s="15">
        <v>1254.82</v>
      </c>
      <c r="J27" s="16">
        <f t="shared" si="5"/>
        <v>0.39922751915294358</v>
      </c>
      <c r="K27" s="18">
        <f t="shared" si="1"/>
        <v>1.0739552040807592</v>
      </c>
      <c r="L27" s="24"/>
    </row>
    <row r="28" spans="1:14" ht="25.5" x14ac:dyDescent="0.2">
      <c r="A28" s="11" t="s">
        <v>44</v>
      </c>
      <c r="B28" s="2" t="s">
        <v>45</v>
      </c>
      <c r="C28" s="12">
        <v>2.67</v>
      </c>
      <c r="D28" s="12">
        <v>308</v>
      </c>
      <c r="E28" s="12">
        <v>23.69</v>
      </c>
      <c r="F28" s="13">
        <f t="shared" si="2"/>
        <v>7.6915584415584423E-2</v>
      </c>
      <c r="G28" s="18">
        <f t="shared" si="0"/>
        <v>8.8726591760299627</v>
      </c>
      <c r="H28" s="12">
        <v>1115</v>
      </c>
      <c r="I28" s="12">
        <v>1115.1300000000001</v>
      </c>
      <c r="J28" s="13">
        <f t="shared" si="5"/>
        <v>1.0001165919282513</v>
      </c>
      <c r="K28" s="18">
        <f t="shared" si="1"/>
        <v>47.071760236386666</v>
      </c>
      <c r="L28" s="24"/>
    </row>
    <row r="29" spans="1:14" ht="38.25" x14ac:dyDescent="0.2">
      <c r="A29" s="11" t="s">
        <v>46</v>
      </c>
      <c r="B29" s="2" t="s">
        <v>47</v>
      </c>
      <c r="C29" s="12">
        <v>332.34</v>
      </c>
      <c r="D29" s="12">
        <v>276.60000000000002</v>
      </c>
      <c r="E29" s="12">
        <v>1033.24</v>
      </c>
      <c r="F29" s="13">
        <f t="shared" ref="F29:F39" si="6">E29/D29</f>
        <v>3.735502530730296</v>
      </c>
      <c r="G29" s="18">
        <f t="shared" si="0"/>
        <v>3.108984774628393</v>
      </c>
      <c r="H29" s="12">
        <v>124285.92</v>
      </c>
      <c r="I29" s="12">
        <v>9678.1</v>
      </c>
      <c r="J29" s="13">
        <f t="shared" si="5"/>
        <v>7.7869641227260505E-2</v>
      </c>
      <c r="K29" s="18">
        <f t="shared" si="1"/>
        <v>9.3667492547713991</v>
      </c>
      <c r="L29" s="24"/>
    </row>
    <row r="30" spans="1:14" ht="38.25" x14ac:dyDescent="0.2">
      <c r="A30" s="11" t="s">
        <v>48</v>
      </c>
      <c r="B30" s="2" t="s">
        <v>49</v>
      </c>
      <c r="C30" s="12">
        <v>5883.94</v>
      </c>
      <c r="D30" s="12">
        <v>32030.3</v>
      </c>
      <c r="E30" s="12">
        <v>27582.47</v>
      </c>
      <c r="F30" s="13">
        <f t="shared" si="6"/>
        <v>0.86113679859383152</v>
      </c>
      <c r="G30" s="18">
        <f t="shared" si="0"/>
        <v>4.6877551436622404</v>
      </c>
      <c r="H30" s="12">
        <v>40270.129999999997</v>
      </c>
      <c r="I30" s="12">
        <v>36834.18</v>
      </c>
      <c r="J30" s="13">
        <f t="shared" si="5"/>
        <v>0.91467745448052939</v>
      </c>
      <c r="K30" s="18">
        <f t="shared" si="1"/>
        <v>1.3354199243214984</v>
      </c>
      <c r="L30" s="24"/>
    </row>
    <row r="31" spans="1:14" ht="25.5" x14ac:dyDescent="0.2">
      <c r="A31" s="11" t="s">
        <v>50</v>
      </c>
      <c r="B31" s="2" t="s">
        <v>51</v>
      </c>
      <c r="C31" s="12">
        <v>1492.53</v>
      </c>
      <c r="D31" s="12">
        <v>4000</v>
      </c>
      <c r="E31" s="12">
        <v>2304.29</v>
      </c>
      <c r="F31" s="13">
        <f t="shared" si="6"/>
        <v>0.57607249999999999</v>
      </c>
      <c r="G31" s="18">
        <f t="shared" si="0"/>
        <v>1.5438818650211386</v>
      </c>
      <c r="H31" s="12">
        <v>5000</v>
      </c>
      <c r="I31" s="12">
        <v>1627.46</v>
      </c>
      <c r="J31" s="13">
        <f t="shared" si="5"/>
        <v>0.325492</v>
      </c>
      <c r="K31" s="18">
        <f t="shared" si="1"/>
        <v>0.7062739498934596</v>
      </c>
      <c r="L31" s="24"/>
    </row>
    <row r="32" spans="1:14" x14ac:dyDescent="0.2">
      <c r="A32" s="11" t="s">
        <v>52</v>
      </c>
      <c r="B32" s="2" t="s">
        <v>53</v>
      </c>
      <c r="C32" s="12">
        <v>3374.78</v>
      </c>
      <c r="D32" s="12">
        <v>144302.37</v>
      </c>
      <c r="E32" s="12">
        <v>22418.03</v>
      </c>
      <c r="F32" s="13">
        <f t="shared" si="6"/>
        <v>0.15535455169585918</v>
      </c>
      <c r="G32" s="18">
        <f t="shared" si="0"/>
        <v>6.6428122722073724</v>
      </c>
      <c r="H32" s="12">
        <v>323.14</v>
      </c>
      <c r="I32" s="12">
        <v>-1936.72</v>
      </c>
      <c r="J32" s="13">
        <f t="shared" si="5"/>
        <v>-5.9934393761218052</v>
      </c>
      <c r="K32" s="18">
        <f t="shared" si="1"/>
        <v>-8.6391177101645428E-2</v>
      </c>
      <c r="L32" s="24"/>
    </row>
    <row r="33" spans="1:12" x14ac:dyDescent="0.2">
      <c r="A33" s="11" t="s">
        <v>54</v>
      </c>
      <c r="B33" s="2" t="s">
        <v>55</v>
      </c>
      <c r="C33" s="12">
        <f>C34+C35+C43+C42</f>
        <v>138093.80000000002</v>
      </c>
      <c r="D33" s="12">
        <f>D34+D35</f>
        <v>546460.19000000006</v>
      </c>
      <c r="E33" s="12">
        <f>E34+E35+E42+E43</f>
        <v>124783.42000000001</v>
      </c>
      <c r="F33" s="13">
        <f t="shared" si="6"/>
        <v>0.22834860120368511</v>
      </c>
      <c r="G33" s="18">
        <f t="shared" si="0"/>
        <v>0.90361348590595669</v>
      </c>
      <c r="H33" s="12">
        <f>H34+H35+H42+H43</f>
        <v>702437.5</v>
      </c>
      <c r="I33" s="12">
        <f>I34+I35+I42+I43</f>
        <v>147625.96000000002</v>
      </c>
      <c r="J33" s="13">
        <f t="shared" si="5"/>
        <v>0.21016241302606997</v>
      </c>
      <c r="K33" s="18">
        <f t="shared" si="1"/>
        <v>1.183057492734211</v>
      </c>
      <c r="L33" s="24"/>
    </row>
    <row r="34" spans="1:12" ht="25.5" x14ac:dyDescent="0.2">
      <c r="A34" s="11" t="s">
        <v>56</v>
      </c>
      <c r="B34" s="2" t="s">
        <v>57</v>
      </c>
      <c r="C34" s="12">
        <f>0</f>
        <v>0</v>
      </c>
      <c r="D34" s="12">
        <v>51164.36</v>
      </c>
      <c r="E34" s="12">
        <v>0</v>
      </c>
      <c r="F34" s="13">
        <f t="shared" si="6"/>
        <v>0</v>
      </c>
      <c r="G34" s="18" t="s">
        <v>83</v>
      </c>
      <c r="H34" s="12"/>
      <c r="I34" s="12"/>
      <c r="J34" s="13"/>
      <c r="K34" s="18"/>
      <c r="L34" s="24"/>
    </row>
    <row r="35" spans="1:12" ht="38.25" x14ac:dyDescent="0.2">
      <c r="A35" s="11" t="s">
        <v>58</v>
      </c>
      <c r="B35" s="2" t="s">
        <v>59</v>
      </c>
      <c r="C35" s="12">
        <f>C36+C39+C40+C41</f>
        <v>137952.21000000002</v>
      </c>
      <c r="D35" s="12">
        <f>D36+D39+D40+D41</f>
        <v>495295.83</v>
      </c>
      <c r="E35" s="12">
        <f>E36+E39+E40+E41</f>
        <v>124997.95000000001</v>
      </c>
      <c r="F35" s="13">
        <f t="shared" si="6"/>
        <v>0.25237028545142409</v>
      </c>
      <c r="G35" s="18">
        <f t="shared" si="0"/>
        <v>0.90609603137202366</v>
      </c>
      <c r="H35" s="12">
        <f>H36+H39+H40+H41</f>
        <v>702437.5</v>
      </c>
      <c r="I35" s="12">
        <f>I36+I39+I40+I41</f>
        <v>145170.99</v>
      </c>
      <c r="J35" s="13">
        <f t="shared" si="5"/>
        <v>0.20666748287214165</v>
      </c>
      <c r="K35" s="18">
        <f t="shared" si="1"/>
        <v>1.1613869667462544</v>
      </c>
      <c r="L35" s="24"/>
    </row>
    <row r="36" spans="1:12" ht="25.5" x14ac:dyDescent="0.2">
      <c r="A36" s="11" t="s">
        <v>60</v>
      </c>
      <c r="B36" s="2" t="s">
        <v>61</v>
      </c>
      <c r="C36" s="12">
        <f>C37+C38</f>
        <v>11837.52</v>
      </c>
      <c r="D36" s="12">
        <f>D37+D38</f>
        <v>4567</v>
      </c>
      <c r="E36" s="12">
        <f>E37+E38</f>
        <v>4567</v>
      </c>
      <c r="F36" s="13">
        <f t="shared" si="6"/>
        <v>1</v>
      </c>
      <c r="G36" s="18">
        <f t="shared" si="0"/>
        <v>0.38580716231102458</v>
      </c>
      <c r="H36" s="12">
        <f>H37+H38</f>
        <v>4282</v>
      </c>
      <c r="I36" s="12">
        <f>I37+I38</f>
        <v>4282</v>
      </c>
      <c r="J36" s="13">
        <f t="shared" si="5"/>
        <v>1</v>
      </c>
      <c r="K36" s="18">
        <f t="shared" si="1"/>
        <v>0.93759579592730458</v>
      </c>
      <c r="L36" s="24"/>
    </row>
    <row r="37" spans="1:12" ht="25.5" x14ac:dyDescent="0.2">
      <c r="A37" s="14" t="s">
        <v>62</v>
      </c>
      <c r="B37" s="3" t="s">
        <v>63</v>
      </c>
      <c r="C37" s="15">
        <v>4472.5200000000004</v>
      </c>
      <c r="D37" s="15">
        <v>0</v>
      </c>
      <c r="E37" s="15">
        <v>0</v>
      </c>
      <c r="F37" s="16" t="s">
        <v>83</v>
      </c>
      <c r="G37" s="18">
        <f t="shared" si="0"/>
        <v>0</v>
      </c>
      <c r="H37" s="15">
        <v>0</v>
      </c>
      <c r="I37" s="15">
        <v>0</v>
      </c>
      <c r="J37" s="16" t="s">
        <v>83</v>
      </c>
      <c r="K37" s="18"/>
      <c r="L37" s="24"/>
    </row>
    <row r="38" spans="1:12" x14ac:dyDescent="0.2">
      <c r="A38" s="14" t="s">
        <v>64</v>
      </c>
      <c r="B38" s="3" t="s">
        <v>65</v>
      </c>
      <c r="C38" s="15">
        <v>7365</v>
      </c>
      <c r="D38" s="15">
        <v>4567</v>
      </c>
      <c r="E38" s="15">
        <v>4567</v>
      </c>
      <c r="F38" s="16">
        <f t="shared" si="6"/>
        <v>1</v>
      </c>
      <c r="G38" s="18" t="s">
        <v>83</v>
      </c>
      <c r="H38" s="15">
        <v>4282</v>
      </c>
      <c r="I38" s="15">
        <v>4282</v>
      </c>
      <c r="J38" s="16">
        <f t="shared" ref="J38:J41" si="7">I38/H38</f>
        <v>1</v>
      </c>
      <c r="K38" s="18">
        <f t="shared" si="1"/>
        <v>0.93759579592730458</v>
      </c>
      <c r="L38" s="24"/>
    </row>
    <row r="39" spans="1:12" ht="38.25" x14ac:dyDescent="0.2">
      <c r="A39" s="11" t="s">
        <v>66</v>
      </c>
      <c r="B39" s="2" t="s">
        <v>67</v>
      </c>
      <c r="C39" s="12">
        <v>25563.64</v>
      </c>
      <c r="D39" s="12">
        <v>301382.11</v>
      </c>
      <c r="E39" s="12">
        <v>13438.12</v>
      </c>
      <c r="F39" s="13">
        <f t="shared" si="6"/>
        <v>4.4588313486822434E-2</v>
      </c>
      <c r="G39" s="18">
        <f t="shared" si="0"/>
        <v>0.52567318269229268</v>
      </c>
      <c r="H39" s="12">
        <v>478804.82</v>
      </c>
      <c r="I39" s="12">
        <v>25040.74</v>
      </c>
      <c r="J39" s="13">
        <f t="shared" si="7"/>
        <v>5.2298429243047305E-2</v>
      </c>
      <c r="K39" s="18">
        <f t="shared" si="1"/>
        <v>1.8634109533178749</v>
      </c>
      <c r="L39" s="24"/>
    </row>
    <row r="40" spans="1:12" ht="25.5" x14ac:dyDescent="0.2">
      <c r="A40" s="11" t="s">
        <v>68</v>
      </c>
      <c r="B40" s="2" t="s">
        <v>69</v>
      </c>
      <c r="C40" s="12">
        <v>95450.98</v>
      </c>
      <c r="D40" s="12">
        <v>178786.92</v>
      </c>
      <c r="E40" s="12">
        <v>99570.21</v>
      </c>
      <c r="F40" s="13">
        <f t="shared" ref="F40:F41" si="8">E40/D40</f>
        <v>0.55692111033625946</v>
      </c>
      <c r="G40" s="18">
        <f t="shared" si="0"/>
        <v>1.0431554500540487</v>
      </c>
      <c r="H40" s="12">
        <v>201852.59</v>
      </c>
      <c r="I40" s="12">
        <v>109954.14</v>
      </c>
      <c r="J40" s="13">
        <f t="shared" si="7"/>
        <v>0.54472494011595296</v>
      </c>
      <c r="K40" s="18">
        <f t="shared" si="1"/>
        <v>1.1042875173206925</v>
      </c>
      <c r="L40" s="24"/>
    </row>
    <row r="41" spans="1:12" x14ac:dyDescent="0.2">
      <c r="A41" s="11" t="s">
        <v>70</v>
      </c>
      <c r="B41" s="2" t="s">
        <v>71</v>
      </c>
      <c r="C41" s="12">
        <v>5100.07</v>
      </c>
      <c r="D41" s="12">
        <v>10559.8</v>
      </c>
      <c r="E41" s="12">
        <v>7422.62</v>
      </c>
      <c r="F41" s="13">
        <f t="shared" si="8"/>
        <v>0.70291293395708254</v>
      </c>
      <c r="G41" s="18">
        <f t="shared" si="0"/>
        <v>1.4553957102549573</v>
      </c>
      <c r="H41" s="12">
        <v>17498.09</v>
      </c>
      <c r="I41" s="12">
        <v>5894.11</v>
      </c>
      <c r="J41" s="13">
        <f t="shared" si="7"/>
        <v>0.33684304972714163</v>
      </c>
      <c r="K41" s="18">
        <f t="shared" si="1"/>
        <v>0.79407406010276693</v>
      </c>
      <c r="L41" s="24"/>
    </row>
    <row r="42" spans="1:12" ht="89.25" x14ac:dyDescent="0.2">
      <c r="A42" s="11" t="s">
        <v>72</v>
      </c>
      <c r="B42" s="2" t="s">
        <v>73</v>
      </c>
      <c r="C42" s="12">
        <v>1011.86</v>
      </c>
      <c r="D42" s="12">
        <v>0</v>
      </c>
      <c r="E42" s="12">
        <v>495.32</v>
      </c>
      <c r="F42" s="13" t="s">
        <v>83</v>
      </c>
      <c r="G42" s="18" t="s">
        <v>83</v>
      </c>
      <c r="H42" s="12">
        <v>0</v>
      </c>
      <c r="I42" s="12">
        <v>218037.03</v>
      </c>
      <c r="J42" s="13" t="s">
        <v>83</v>
      </c>
      <c r="K42" s="18">
        <f t="shared" si="1"/>
        <v>440.19427844625699</v>
      </c>
      <c r="L42" s="24"/>
    </row>
    <row r="43" spans="1:12" ht="63.75" x14ac:dyDescent="0.2">
      <c r="A43" s="11" t="s">
        <v>74</v>
      </c>
      <c r="B43" s="2" t="s">
        <v>75</v>
      </c>
      <c r="C43" s="12">
        <v>-870.27</v>
      </c>
      <c r="D43" s="12">
        <v>0</v>
      </c>
      <c r="E43" s="12">
        <v>-709.85</v>
      </c>
      <c r="F43" s="13" t="s">
        <v>83</v>
      </c>
      <c r="G43" s="18">
        <f t="shared" si="0"/>
        <v>0.81566640238087029</v>
      </c>
      <c r="H43" s="12">
        <v>0</v>
      </c>
      <c r="I43" s="12">
        <v>-215582.06</v>
      </c>
      <c r="J43" s="13" t="s">
        <v>83</v>
      </c>
      <c r="K43" s="18">
        <f t="shared" si="1"/>
        <v>303.70086638022116</v>
      </c>
      <c r="L43" s="24"/>
    </row>
  </sheetData>
  <mergeCells count="8">
    <mergeCell ref="H4:J4"/>
    <mergeCell ref="K4:K5"/>
    <mergeCell ref="A2:K2"/>
    <mergeCell ref="G4:G5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2023-07-11T08:15:32Z</cp:lastPrinted>
  <dcterms:created xsi:type="dcterms:W3CDTF">2015-06-05T18:19:34Z</dcterms:created>
  <dcterms:modified xsi:type="dcterms:W3CDTF">2023-07-11T08:15:35Z</dcterms:modified>
</cp:coreProperties>
</file>