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3\и с п о л н е н и е   б ю д ж е т а\о т ч ё т ы_и с п о л н е н и и\I кв.2023\Аналитика для размещения\"/>
    </mc:Choice>
  </mc:AlternateContent>
  <xr:revisionPtr revIDLastSave="0" documentId="13_ncr:1_{5FF66890-0D35-47A4-B428-FF3E63C08490}" xr6:coauthVersionLast="47" xr6:coauthVersionMax="47" xr10:uidLastSave="{00000000-0000-0000-0000-000000000000}"/>
  <bookViews>
    <workbookView xWindow="-120" yWindow="-120" windowWidth="28095" windowHeight="16440" xr2:uid="{00000000-000D-0000-FFFF-FFFF00000000}"/>
  </bookViews>
  <sheets>
    <sheet name="Лист1" sheetId="1" r:id="rId1"/>
  </sheets>
  <definedNames>
    <definedName name="_xlnm.Print_Titles" localSheetId="0">Лист1!$4:$5</definedName>
    <definedName name="_xlnm.Print_Area" localSheetId="0">Лист1!$A$1:$G$43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I24" i="1"/>
  <c r="J24" i="1"/>
  <c r="H8" i="1"/>
  <c r="H7" i="1"/>
  <c r="D27" i="1"/>
  <c r="E32" i="1"/>
  <c r="E27" i="1"/>
  <c r="F14" i="1"/>
  <c r="F15" i="1"/>
  <c r="G9" i="1" l="1"/>
  <c r="G11" i="1"/>
  <c r="G13" i="1"/>
  <c r="G14" i="1"/>
  <c r="G16" i="1"/>
  <c r="G18" i="1"/>
  <c r="G19" i="1"/>
  <c r="G20" i="1"/>
  <c r="G21" i="1"/>
  <c r="G22" i="1"/>
  <c r="G23" i="1"/>
  <c r="G25" i="1"/>
  <c r="G26" i="1"/>
  <c r="G28" i="1"/>
  <c r="G29" i="1"/>
  <c r="G30" i="1"/>
  <c r="G31" i="1"/>
  <c r="G32" i="1"/>
  <c r="G37" i="1"/>
  <c r="G39" i="1"/>
  <c r="G40" i="1"/>
  <c r="G41" i="1"/>
  <c r="G43" i="1"/>
  <c r="C36" i="1"/>
  <c r="C35" i="1" s="1"/>
  <c r="D36" i="1"/>
  <c r="E36" i="1"/>
  <c r="F37" i="1"/>
  <c r="F38" i="1"/>
  <c r="C34" i="1"/>
  <c r="C24" i="1"/>
  <c r="C17" i="1"/>
  <c r="C12" i="1"/>
  <c r="C10" i="1"/>
  <c r="C8" i="1"/>
  <c r="G27" i="1"/>
  <c r="E17" i="1"/>
  <c r="D17" i="1"/>
  <c r="D12" i="1"/>
  <c r="C33" i="1" l="1"/>
  <c r="G17" i="1"/>
  <c r="C7" i="1"/>
  <c r="G36" i="1"/>
  <c r="C6" i="1" l="1"/>
  <c r="F21" i="1"/>
  <c r="E8" i="1"/>
  <c r="D8" i="1"/>
  <c r="G8" i="1" l="1"/>
  <c r="F19" i="1"/>
  <c r="D10" i="1"/>
  <c r="I8" i="1" s="1"/>
  <c r="F16" i="1"/>
  <c r="F9" i="1"/>
  <c r="F34" i="1"/>
  <c r="F8" i="1"/>
  <c r="F20" i="1"/>
  <c r="F26" i="1"/>
  <c r="F28" i="1"/>
  <c r="F18" i="1"/>
  <c r="D24" i="1" l="1"/>
  <c r="I7" i="1" s="1"/>
  <c r="F32" i="1"/>
  <c r="D35" i="1"/>
  <c r="D33" i="1" s="1"/>
  <c r="F40" i="1"/>
  <c r="F39" i="1"/>
  <c r="F36" i="1"/>
  <c r="F22" i="1"/>
  <c r="F11" i="1"/>
  <c r="F17" i="1"/>
  <c r="F29" i="1"/>
  <c r="F27" i="1"/>
  <c r="F25" i="1"/>
  <c r="E10" i="1"/>
  <c r="F30" i="1"/>
  <c r="F41" i="1"/>
  <c r="E12" i="1"/>
  <c r="F13" i="1"/>
  <c r="E35" i="1"/>
  <c r="G35" i="1" s="1"/>
  <c r="E24" i="1"/>
  <c r="G24" i="1" l="1"/>
  <c r="J8" i="1"/>
  <c r="E7" i="1"/>
  <c r="F10" i="1"/>
  <c r="G10" i="1"/>
  <c r="F12" i="1"/>
  <c r="G12" i="1"/>
  <c r="D7" i="1"/>
  <c r="D6" i="1" s="1"/>
  <c r="F31" i="1"/>
  <c r="F24" i="1"/>
  <c r="F35" i="1"/>
  <c r="E33" i="1"/>
  <c r="E6" i="1" l="1"/>
  <c r="J7" i="1"/>
  <c r="G7" i="1"/>
  <c r="F33" i="1"/>
  <c r="G33" i="1"/>
  <c r="F7" i="1"/>
  <c r="F6" i="1" l="1"/>
  <c r="G6" i="1"/>
</calcChain>
</file>

<file path=xl/sharedStrings.xml><?xml version="1.0" encoding="utf-8"?>
<sst xmlns="http://schemas.openxmlformats.org/spreadsheetml/2006/main" count="92" uniqueCount="87">
  <si>
    <t>Наименование показателя</t>
  </si>
  <si>
    <t>Код дохода по бюджетной классификации</t>
  </si>
  <si>
    <t>Доходы бюджета - всего
в том числе:</t>
  </si>
  <si>
    <t>X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</si>
  <si>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</si>
  <si>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</si>
  <si>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</si>
  <si>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</si>
  <si>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 на доходы физических лиц</t>
  </si>
  <si>
    <t>000 101 02000 01 0000 110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</si>
  <si>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</si>
  <si>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</si>
  <si>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</si>
  <si>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</si>
  <si>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НАЛОГИ НА СОВОКУПНЫЙ ДОХОД</t>
  </si>
  <si>
    <t>000 105 00000 00 0000 000</t>
  </si>
  <si>
    <t>Налог, взимаемый в связи с применением упрощенной системы налогообложения</t>
  </si>
  <si>
    <t>000 105 01000 00 0000 110</t>
  </si>
  <si>
    <t>Единый налог на вмененный доход для отдельных видов деятельности</t>
  </si>
  <si>
    <t>000 105 02000 02 0000 110</t>
  </si>
  <si>
    <t>Единый сельскохозяйственный налог</t>
  </si>
  <si>
    <t>000 105 03000 01 0000 110</t>
  </si>
  <si>
    <t>Налог, взимаемый в связи с применением патентной системы налогообложения</t>
  </si>
  <si>
    <t>000 105 04000 02 0000 110</t>
  </si>
  <si>
    <t>НАЛОГИ НА ИМУЩЕСТВО</t>
  </si>
  <si>
    <t>000 106 00000 00 0000 000</t>
  </si>
  <si>
    <t>Налог на имущество физических лиц</t>
  </si>
  <si>
    <t>000 106 01000 00 0000 110</t>
  </si>
  <si>
    <t>Налог на имущество организаций</t>
  </si>
  <si>
    <t>000 106 02000 02 0000 110</t>
  </si>
  <si>
    <t>Земельный налог с организаций</t>
  </si>
  <si>
    <t>000 106 06030 00 0000 110</t>
  </si>
  <si>
    <t>Земельный налог с физических лиц</t>
  </si>
  <si>
    <t>000 106 06040 00 0000 110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</si>
  <si>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</si>
  <si>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</si>
  <si>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</si>
  <si>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</si>
  <si>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</si>
  <si>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000 111 05000 00 0000 120</t>
  </si>
  <si>
    <t>Платежи от государственных и муниципальных унитарных предприятий</t>
  </si>
  <si>
    <t>000 111 07000 00 0000 120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</si>
  <si>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</si>
  <si>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000 111 09000 00 0000 120</t>
  </si>
  <si>
    <t>ПЛАТЕЖИ ПРИ ПОЛЬЗОВАНИИ ПРИРОДНЫМИ РЕСУРСАМИ</t>
  </si>
  <si>
    <t>000 112 00000 00 0000 000</t>
  </si>
  <si>
    <t>ДОХОДЫ ОТ ОКАЗАНИЯ ПЛАТНЫХ УСЛУГ И КОМПЕНСАЦИИ ЗАТРАТ ГОСУДАРСТВА</t>
  </si>
  <si>
    <t>000 113 00000 00 0000 000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</si>
  <si>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</si>
  <si>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</si>
  <si>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</si>
  <si>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</si>
  <si>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</si>
  <si>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</si>
  <si>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</si>
  <si>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</si>
  <si>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БЕЗВОЗМЕЗДНЫЕ ПОСТУПЛЕНИЯ ОТ НЕРЕЗИДЕНТОВ</t>
  </si>
  <si>
    <t>000 201 00000 00 0000 000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</si>
  <si>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</si>
  <si>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</si>
  <si>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Дотации бюджетам бюджетной системы Российской Федерации</t>
  </si>
  <si>
    <t>000 202 10000 00 0000 150</t>
  </si>
  <si>
    <t>Дотации на выравнивание бюджетной обеспеченности</t>
  </si>
  <si>
    <t>000 202 15001 00 0000 150</t>
  </si>
  <si>
    <t>Прочие дотации</t>
  </si>
  <si>
    <t>000 202 19999 00 0000 150</t>
  </si>
  <si>
    <t>Субсидии бюджетам бюджетной системы Российской Федерации (межбюджетные субсидии)</t>
  </si>
  <si>
    <t>000 202 20000 00 0000 150</t>
  </si>
  <si>
    <t>Субвенции бюджетам бюджетной системы Российской Федерации</t>
  </si>
  <si>
    <t>000 202 30000 00 0000 150</t>
  </si>
  <si>
    <t>Иные межбюджетные трансферты</t>
  </si>
  <si>
    <t>000 202 40000 00 0000 150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</si>
  <si>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</si>
  <si>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</si>
  <si>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</si>
  <si>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000 219 00000 00 0000 000</t>
  </si>
  <si>
    <t>(тыс. руб.)</t>
  </si>
  <si>
    <t>Уточненный годовой план</t>
  </si>
  <si>
    <t>Исполнено</t>
  </si>
  <si>
    <t>% исполнения</t>
  </si>
  <si>
    <t>Динамика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</si>
  <si>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</si>
  <si>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000 109 00000 00 0000 000</t>
  </si>
  <si>
    <t>-</t>
  </si>
  <si>
    <t xml:space="preserve">Сведения об исполнении  бюджета Светлогорского городского округа по доходам за I квартал 2023 года в сравнении с запланированными значениями и соответствующим периодом прошлого года        </t>
  </si>
  <si>
    <t>исполнено на 01.04.2023 г.</t>
  </si>
  <si>
    <t>на 01.04.2023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</si>
</sst>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33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4" fontId="6" fillId="0" borderId="0" xfId="0" applyNumberFormat="1" applyFont="1"/>
    <xf numFmtId="49" fontId="4" fillId="0" borderId="4" xfId="0" applyNumberFormat="1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 indent="1" shrinkToFit="1"/>
    </xf>
    <xf numFmtId="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1" shrinkToFit="1"/>
    </xf>
    <xf numFmtId="4" fontId="2" fillId="0" borderId="7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8" fillId="0" borderId="0" xfId="0" applyFont="1"/>
    <xf numFmtId="164" fontId="6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4" fontId="9" fillId="0" borderId="0" xfId="0" applyNumberFormat="1" applyFont="1"/>
    <xf numFmtId="164" fontId="4" fillId="0" borderId="0" xfId="0" applyNumberFormat="1" applyFont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3"/>
  <sheetViews>
    <sheetView tabSelected="1" view="pageBreakPreview" zoomScale="120" zoomScaleNormal="130" zoomScaleSheetLayoutView="120" workbookViewId="0">
      <selection activeCell="H11" sqref="H11"/>
    </sheetView>
  </sheetViews>
  <sheetFormatPr defaultRowHeight="12.75" x14ac:dyDescent="0.2"/>
  <cols>
    <col min="1" max="1" width="39.5703125" style="5" customWidth="1"/>
    <col min="2" max="2" width="22" style="17" customWidth="1"/>
    <col min="3" max="3" width="15.5703125" style="7" customWidth="1"/>
    <col min="4" max="4" width="13" style="5" customWidth="1"/>
    <col min="5" max="5" width="11.42578125" style="5" customWidth="1"/>
    <col min="6" max="6" width="11.140625" style="5" customWidth="1"/>
    <col min="7" max="8" width="13.7109375" style="6" customWidth="1"/>
    <col min="9" max="9" width="11.140625" style="20" customWidth="1"/>
    <col min="10" max="10" width="9.140625" style="20"/>
    <col min="11" max="16384" width="9.140625" style="5"/>
  </cols>
  <sheetData>
    <row r="2" spans="1:10" ht="45.75" customHeight="1" x14ac:dyDescent="0.2">
      <c r="A2" s="28" t="s">
        <v>84</v>
      </c>
      <c r="B2" s="28"/>
      <c r="C2" s="28"/>
      <c r="D2" s="28"/>
      <c r="E2" s="28"/>
      <c r="F2" s="28"/>
      <c r="G2" s="28"/>
      <c r="H2" s="19"/>
    </row>
    <row r="3" spans="1:10" x14ac:dyDescent="0.2">
      <c r="F3" s="5" t="s">
        <v>76</v>
      </c>
    </row>
    <row r="4" spans="1:10" ht="15" customHeight="1" x14ac:dyDescent="0.2">
      <c r="A4" s="29" t="s">
        <v>0</v>
      </c>
      <c r="B4" s="30" t="s">
        <v>1</v>
      </c>
      <c r="C4" s="34" t="s">
        <v>85</v>
      </c>
      <c r="D4" s="31" t="s">
        <v>86</v>
      </c>
      <c r="E4" s="32"/>
      <c r="F4" s="33"/>
      <c r="G4" s="26" t="s">
        <v>80</v>
      </c>
      <c r="H4" s="22"/>
    </row>
    <row r="5" spans="1:10" ht="55.5" customHeight="1" thickBot="1" x14ac:dyDescent="0.25">
      <c r="A5" s="29"/>
      <c r="B5" s="30"/>
      <c r="C5" s="35"/>
      <c r="D5" s="4" t="s">
        <v>77</v>
      </c>
      <c r="E5" s="4" t="s">
        <v>78</v>
      </c>
      <c r="F5" s="4" t="s">
        <v>79</v>
      </c>
      <c r="G5" s="27"/>
      <c r="H5" s="23"/>
    </row>
    <row r="6" spans="1:10" ht="25.5" x14ac:dyDescent="0.2">
      <c r="A6" s="8" t="s">
        <v>2</v>
      </c>
      <c r="B6" s="1" t="s">
        <v>3</v>
      </c>
      <c r="C6" s="9">
        <f>C7+C33</f>
        <v>129341.44999999998</v>
      </c>
      <c r="D6" s="9">
        <f>D7+D33</f>
        <v>1498337.69</v>
      </c>
      <c r="E6" s="9">
        <f>E7+E33</f>
        <v>120048.95999999999</v>
      </c>
      <c r="F6" s="10">
        <f>E6/D6</f>
        <v>8.0121431104092422E-2</v>
      </c>
      <c r="G6" s="18">
        <f>E6/C6</f>
        <v>0.92815535932216631</v>
      </c>
      <c r="H6" s="24"/>
    </row>
    <row r="7" spans="1:10" ht="25.5" x14ac:dyDescent="0.2">
      <c r="A7" s="11" t="s">
        <v>4</v>
      </c>
      <c r="B7" s="2" t="s">
        <v>5</v>
      </c>
      <c r="C7" s="12">
        <f>C8+C10+C12+C17+C22+C23+C24+C28+C29+C30+C31+C32</f>
        <v>85641.62999999999</v>
      </c>
      <c r="D7" s="12">
        <f>D8+D10+D12+D17+D22+D24+D28+D29+D30+D31+D32</f>
        <v>663516.08000000007</v>
      </c>
      <c r="E7" s="12">
        <f>E8+E10+E12+E17+E22+E24+E28+E29+E30+E31+E32+E23</f>
        <v>58385.159999999996</v>
      </c>
      <c r="F7" s="13">
        <f>E7/D7</f>
        <v>8.7993587133562742E-2</v>
      </c>
      <c r="G7" s="18">
        <f t="shared" ref="G7:G43" si="0">E7/C7</f>
        <v>0.68173807527951069</v>
      </c>
      <c r="H7" s="25">
        <f>H8+H24</f>
        <v>85641.63</v>
      </c>
      <c r="I7" s="25">
        <f t="shared" ref="I7:J7" si="1">I8+I24</f>
        <v>663516.08000000007</v>
      </c>
      <c r="J7" s="25">
        <f t="shared" si="1"/>
        <v>58385.16</v>
      </c>
    </row>
    <row r="8" spans="1:10" x14ac:dyDescent="0.2">
      <c r="A8" s="11" t="s">
        <v>6</v>
      </c>
      <c r="B8" s="2" t="s">
        <v>7</v>
      </c>
      <c r="C8" s="12">
        <f>C9</f>
        <v>27733.48</v>
      </c>
      <c r="D8" s="12">
        <f>D9</f>
        <v>155800</v>
      </c>
      <c r="E8" s="12">
        <f>E9</f>
        <v>18414.439999999999</v>
      </c>
      <c r="F8" s="13">
        <f>E8/D8</f>
        <v>0.11819281129653401</v>
      </c>
      <c r="G8" s="18">
        <f t="shared" si="0"/>
        <v>0.66397870011264359</v>
      </c>
      <c r="H8" s="21">
        <f>C8+C10+C12+C17+C22+C23</f>
        <v>61156.47</v>
      </c>
      <c r="I8" s="21">
        <f>D8+D10+D12+D17+D22+D23</f>
        <v>351536.3</v>
      </c>
      <c r="J8" s="21">
        <f>E8+E10+E12+E17+E22+E23</f>
        <v>40226.21</v>
      </c>
    </row>
    <row r="9" spans="1:10" x14ac:dyDescent="0.2">
      <c r="A9" s="14" t="s">
        <v>8</v>
      </c>
      <c r="B9" s="3" t="s">
        <v>9</v>
      </c>
      <c r="C9" s="15">
        <v>27733.48</v>
      </c>
      <c r="D9" s="15">
        <v>155800</v>
      </c>
      <c r="E9" s="15">
        <v>18414.439999999999</v>
      </c>
      <c r="F9" s="16">
        <f>E9/D9</f>
        <v>0.11819281129653401</v>
      </c>
      <c r="G9" s="18">
        <f t="shared" si="0"/>
        <v>0.66397870011264359</v>
      </c>
      <c r="H9" s="24"/>
    </row>
    <row r="10" spans="1:10" ht="51" x14ac:dyDescent="0.2">
      <c r="A10" s="11" t="s">
        <v>10</v>
      </c>
      <c r="B10" s="2" t="s">
        <v>11</v>
      </c>
      <c r="C10" s="12">
        <f>C11</f>
        <v>1806.39</v>
      </c>
      <c r="D10" s="12">
        <f>D11</f>
        <v>7036.3</v>
      </c>
      <c r="E10" s="12">
        <f>E11</f>
        <v>1891.76</v>
      </c>
      <c r="F10" s="13">
        <f t="shared" ref="F10:F28" si="2">E10/D10</f>
        <v>0.26885721188692918</v>
      </c>
      <c r="G10" s="18">
        <f t="shared" si="0"/>
        <v>1.0472600047608767</v>
      </c>
      <c r="H10" s="24"/>
    </row>
    <row r="11" spans="1:10" ht="38.25" x14ac:dyDescent="0.2">
      <c r="A11" s="14" t="s">
        <v>12</v>
      </c>
      <c r="B11" s="3" t="s">
        <v>13</v>
      </c>
      <c r="C11" s="15">
        <v>1806.39</v>
      </c>
      <c r="D11" s="15">
        <v>7036.3</v>
      </c>
      <c r="E11" s="15">
        <v>1891.76</v>
      </c>
      <c r="F11" s="16">
        <f t="shared" si="2"/>
        <v>0.26885721188692918</v>
      </c>
      <c r="G11" s="18">
        <f t="shared" si="0"/>
        <v>1.0472600047608767</v>
      </c>
      <c r="H11" s="24"/>
    </row>
    <row r="12" spans="1:10" x14ac:dyDescent="0.2">
      <c r="A12" s="11" t="s">
        <v>14</v>
      </c>
      <c r="B12" s="2" t="s">
        <v>15</v>
      </c>
      <c r="C12" s="12">
        <f>C13+C14+C15+C16</f>
        <v>13130.43</v>
      </c>
      <c r="D12" s="12">
        <f>D13+D14+D15+D16</f>
        <v>71540</v>
      </c>
      <c r="E12" s="12">
        <f>E13+E14+E15+E16</f>
        <v>9844.9000000000015</v>
      </c>
      <c r="F12" s="13">
        <f t="shared" si="2"/>
        <v>0.13761392228124128</v>
      </c>
      <c r="G12" s="18">
        <f t="shared" si="0"/>
        <v>0.74977742541561865</v>
      </c>
      <c r="H12" s="24"/>
    </row>
    <row r="13" spans="1:10" ht="25.5" x14ac:dyDescent="0.2">
      <c r="A13" s="14" t="s">
        <v>16</v>
      </c>
      <c r="B13" s="3" t="s">
        <v>17</v>
      </c>
      <c r="C13" s="15">
        <v>8142.13</v>
      </c>
      <c r="D13" s="15">
        <v>54660</v>
      </c>
      <c r="E13" s="15">
        <v>9781.86</v>
      </c>
      <c r="F13" s="16">
        <f t="shared" si="2"/>
        <v>0.17895828759604832</v>
      </c>
      <c r="G13" s="18">
        <f t="shared" si="0"/>
        <v>1.2013883345021512</v>
      </c>
      <c r="H13" s="24"/>
    </row>
    <row r="14" spans="1:10" ht="25.5" x14ac:dyDescent="0.2">
      <c r="A14" s="14" t="s">
        <v>18</v>
      </c>
      <c r="B14" s="3" t="s">
        <v>19</v>
      </c>
      <c r="C14" s="15">
        <v>21.78</v>
      </c>
      <c r="D14" s="15"/>
      <c r="E14" s="15">
        <v>-549.29999999999995</v>
      </c>
      <c r="F14" s="16" t="e">
        <f t="shared" si="2"/>
        <v>#DIV/0!</v>
      </c>
      <c r="G14" s="18">
        <f t="shared" si="0"/>
        <v>-25.220385674931126</v>
      </c>
      <c r="H14" s="24"/>
    </row>
    <row r="15" spans="1:10" x14ac:dyDescent="0.2">
      <c r="A15" s="14" t="s">
        <v>20</v>
      </c>
      <c r="B15" s="3" t="s">
        <v>21</v>
      </c>
      <c r="C15" s="15">
        <v>3.21</v>
      </c>
      <c r="D15" s="15">
        <v>280</v>
      </c>
      <c r="E15" s="15">
        <v>870.3</v>
      </c>
      <c r="F15" s="16">
        <f t="shared" si="2"/>
        <v>3.1082142857142854</v>
      </c>
      <c r="G15" s="18" t="s">
        <v>83</v>
      </c>
      <c r="H15" s="24"/>
    </row>
    <row r="16" spans="1:10" ht="25.5" x14ac:dyDescent="0.2">
      <c r="A16" s="14" t="s">
        <v>22</v>
      </c>
      <c r="B16" s="3" t="s">
        <v>23</v>
      </c>
      <c r="C16" s="15">
        <v>4963.3100000000004</v>
      </c>
      <c r="D16" s="15">
        <v>16600</v>
      </c>
      <c r="E16" s="15">
        <v>-257.95999999999998</v>
      </c>
      <c r="F16" s="16">
        <f t="shared" si="2"/>
        <v>-1.5539759036144577E-2</v>
      </c>
      <c r="G16" s="18">
        <f t="shared" si="0"/>
        <v>-5.1973380667336908E-2</v>
      </c>
      <c r="H16" s="24"/>
    </row>
    <row r="17" spans="1:10" x14ac:dyDescent="0.2">
      <c r="A17" s="11" t="s">
        <v>24</v>
      </c>
      <c r="B17" s="2" t="s">
        <v>25</v>
      </c>
      <c r="C17" s="12">
        <f>C18+C19+C20+C21</f>
        <v>17321.939999999999</v>
      </c>
      <c r="D17" s="12">
        <f>D18+D19+D20+D21</f>
        <v>112160</v>
      </c>
      <c r="E17" s="12">
        <f>E18+E19+E20+E21</f>
        <v>9277.17</v>
      </c>
      <c r="F17" s="13">
        <f t="shared" si="2"/>
        <v>8.2713712553495009E-2</v>
      </c>
      <c r="G17" s="18">
        <f t="shared" si="0"/>
        <v>0.53557338265806265</v>
      </c>
      <c r="H17" s="24"/>
    </row>
    <row r="18" spans="1:10" x14ac:dyDescent="0.2">
      <c r="A18" s="14" t="s">
        <v>26</v>
      </c>
      <c r="B18" s="3" t="s">
        <v>27</v>
      </c>
      <c r="C18" s="15">
        <v>1747.95</v>
      </c>
      <c r="D18" s="15">
        <v>22180</v>
      </c>
      <c r="E18" s="15">
        <v>664.44</v>
      </c>
      <c r="F18" s="16">
        <f t="shared" si="2"/>
        <v>2.9956717763751129E-2</v>
      </c>
      <c r="G18" s="18">
        <f t="shared" si="0"/>
        <v>0.38012528962498932</v>
      </c>
      <c r="H18" s="24"/>
    </row>
    <row r="19" spans="1:10" x14ac:dyDescent="0.2">
      <c r="A19" s="14" t="s">
        <v>28</v>
      </c>
      <c r="B19" s="3" t="s">
        <v>29</v>
      </c>
      <c r="C19" s="15">
        <v>6198.19</v>
      </c>
      <c r="D19" s="15">
        <v>29050</v>
      </c>
      <c r="E19" s="15">
        <v>3613.77</v>
      </c>
      <c r="F19" s="16">
        <f t="shared" si="2"/>
        <v>0.12439827882960414</v>
      </c>
      <c r="G19" s="18">
        <f t="shared" si="0"/>
        <v>0.5830363380277146</v>
      </c>
      <c r="H19" s="24"/>
    </row>
    <row r="20" spans="1:10" x14ac:dyDescent="0.2">
      <c r="A20" s="14" t="s">
        <v>30</v>
      </c>
      <c r="B20" s="3" t="s">
        <v>31</v>
      </c>
      <c r="C20" s="15">
        <v>8518.35</v>
      </c>
      <c r="D20" s="15">
        <v>53900</v>
      </c>
      <c r="E20" s="15">
        <v>4862.83</v>
      </c>
      <c r="F20" s="16">
        <f t="shared" si="2"/>
        <v>9.0219480519480519E-2</v>
      </c>
      <c r="G20" s="18">
        <f t="shared" si="0"/>
        <v>0.57086524972559238</v>
      </c>
      <c r="H20" s="24"/>
    </row>
    <row r="21" spans="1:10" x14ac:dyDescent="0.2">
      <c r="A21" s="14" t="s">
        <v>32</v>
      </c>
      <c r="B21" s="3" t="s">
        <v>33</v>
      </c>
      <c r="C21" s="15">
        <v>857.45</v>
      </c>
      <c r="D21" s="15">
        <v>7030</v>
      </c>
      <c r="E21" s="15">
        <v>136.13</v>
      </c>
      <c r="F21" s="16">
        <f t="shared" si="2"/>
        <v>1.9364153627311521E-2</v>
      </c>
      <c r="G21" s="18">
        <f t="shared" si="0"/>
        <v>0.15876144381596594</v>
      </c>
      <c r="H21" s="24"/>
    </row>
    <row r="22" spans="1:10" x14ac:dyDescent="0.2">
      <c r="A22" s="11" t="s">
        <v>34</v>
      </c>
      <c r="B22" s="2" t="s">
        <v>35</v>
      </c>
      <c r="C22" s="12">
        <v>1070.0899999999999</v>
      </c>
      <c r="D22" s="12">
        <v>5000</v>
      </c>
      <c r="E22" s="12">
        <v>798</v>
      </c>
      <c r="F22" s="13">
        <f t="shared" si="2"/>
        <v>0.15959999999999999</v>
      </c>
      <c r="G22" s="18">
        <f t="shared" si="0"/>
        <v>0.74573166742984243</v>
      </c>
      <c r="H22" s="24"/>
    </row>
    <row r="23" spans="1:10" ht="38.25" x14ac:dyDescent="0.2">
      <c r="A23" s="11" t="s">
        <v>81</v>
      </c>
      <c r="B23" s="2" t="s">
        <v>82</v>
      </c>
      <c r="C23" s="12">
        <v>94.14</v>
      </c>
      <c r="D23" s="12"/>
      <c r="E23" s="12">
        <v>-0.06</v>
      </c>
      <c r="F23" s="13"/>
      <c r="G23" s="18">
        <f t="shared" si="0"/>
        <v>-6.3734862970044612E-4</v>
      </c>
      <c r="H23" s="24"/>
    </row>
    <row r="24" spans="1:10" ht="51" x14ac:dyDescent="0.2">
      <c r="A24" s="11" t="s">
        <v>36</v>
      </c>
      <c r="B24" s="2" t="s">
        <v>37</v>
      </c>
      <c r="C24" s="12">
        <f>C25+C26+C27</f>
        <v>14925.499999999998</v>
      </c>
      <c r="D24" s="12">
        <f>D25+D26+D27</f>
        <v>160706.72</v>
      </c>
      <c r="E24" s="12">
        <f>E25+E26+E27</f>
        <v>11454.720000000001</v>
      </c>
      <c r="F24" s="13">
        <f t="shared" si="2"/>
        <v>7.1277168745650474E-2</v>
      </c>
      <c r="G24" s="18">
        <f t="shared" si="0"/>
        <v>0.76745971659240919</v>
      </c>
      <c r="H24" s="21">
        <f>C24+C28+C29+C30+C31+C32</f>
        <v>24485.160000000003</v>
      </c>
      <c r="I24" s="21">
        <f>D24+D28+D29+D30+D31+D32</f>
        <v>311979.78000000003</v>
      </c>
      <c r="J24" s="21">
        <f>E24+E28+E29+E30+E31+E32</f>
        <v>18158.95</v>
      </c>
    </row>
    <row r="25" spans="1:10" ht="114.75" x14ac:dyDescent="0.2">
      <c r="A25" s="14" t="s">
        <v>38</v>
      </c>
      <c r="B25" s="3" t="s">
        <v>39</v>
      </c>
      <c r="C25" s="15">
        <v>14163.23</v>
      </c>
      <c r="D25" s="15">
        <v>154329.70000000001</v>
      </c>
      <c r="E25" s="15">
        <v>10301.120000000001</v>
      </c>
      <c r="F25" s="16">
        <f t="shared" si="2"/>
        <v>6.674748930374387E-2</v>
      </c>
      <c r="G25" s="18">
        <f t="shared" si="0"/>
        <v>0.72731432025039489</v>
      </c>
      <c r="H25" s="24"/>
    </row>
    <row r="26" spans="1:10" ht="25.5" x14ac:dyDescent="0.2">
      <c r="A26" s="14" t="s">
        <v>40</v>
      </c>
      <c r="B26" s="3" t="s">
        <v>41</v>
      </c>
      <c r="C26" s="15">
        <v>152.13999999999999</v>
      </c>
      <c r="D26" s="15">
        <v>1777.9</v>
      </c>
      <c r="E26" s="15">
        <v>359.62</v>
      </c>
      <c r="F26" s="16">
        <f t="shared" si="2"/>
        <v>0.20227234377636535</v>
      </c>
      <c r="G26" s="18">
        <f t="shared" si="0"/>
        <v>2.3637439200736168</v>
      </c>
      <c r="H26" s="24"/>
    </row>
    <row r="27" spans="1:10" ht="102" x14ac:dyDescent="0.2">
      <c r="A27" s="14" t="s">
        <v>42</v>
      </c>
      <c r="B27" s="3" t="s">
        <v>43</v>
      </c>
      <c r="C27" s="15">
        <v>610.13</v>
      </c>
      <c r="D27" s="15">
        <f>2955.12+1644</f>
        <v>4599.12</v>
      </c>
      <c r="E27" s="15">
        <f>187.87+606.11</f>
        <v>793.98</v>
      </c>
      <c r="F27" s="16">
        <f t="shared" si="2"/>
        <v>0.1726373741063508</v>
      </c>
      <c r="G27" s="18">
        <f t="shared" si="0"/>
        <v>1.3013292249192796</v>
      </c>
      <c r="H27" s="24"/>
    </row>
    <row r="28" spans="1:10" ht="25.5" x14ac:dyDescent="0.2">
      <c r="A28" s="11" t="s">
        <v>44</v>
      </c>
      <c r="B28" s="2" t="s">
        <v>45</v>
      </c>
      <c r="C28" s="12">
        <v>22.54</v>
      </c>
      <c r="D28" s="12">
        <v>351</v>
      </c>
      <c r="E28" s="12">
        <v>912.46</v>
      </c>
      <c r="F28" s="13">
        <f t="shared" si="2"/>
        <v>2.5996011396011398</v>
      </c>
      <c r="G28" s="18">
        <f t="shared" si="0"/>
        <v>40.481810115350491</v>
      </c>
      <c r="H28" s="24"/>
    </row>
    <row r="29" spans="1:10" ht="38.25" x14ac:dyDescent="0.2">
      <c r="A29" s="11" t="s">
        <v>46</v>
      </c>
      <c r="B29" s="2" t="s">
        <v>47</v>
      </c>
      <c r="C29" s="12">
        <v>2.84</v>
      </c>
      <c r="D29" s="12">
        <v>124285.92</v>
      </c>
      <c r="E29" s="12">
        <v>3187.44</v>
      </c>
      <c r="F29" s="13">
        <f t="shared" ref="F29:F39" si="3">E29/D29</f>
        <v>2.5646026516921629E-2</v>
      </c>
      <c r="G29" s="18">
        <f t="shared" si="0"/>
        <v>1122.3380281690143</v>
      </c>
      <c r="H29" s="24"/>
    </row>
    <row r="30" spans="1:10" ht="38.25" x14ac:dyDescent="0.2">
      <c r="A30" s="11" t="s">
        <v>48</v>
      </c>
      <c r="B30" s="2" t="s">
        <v>49</v>
      </c>
      <c r="C30" s="12">
        <v>3125.03</v>
      </c>
      <c r="D30" s="12">
        <v>21313</v>
      </c>
      <c r="E30" s="12">
        <v>1816.6</v>
      </c>
      <c r="F30" s="13">
        <f t="shared" si="3"/>
        <v>8.5234364003190538E-2</v>
      </c>
      <c r="G30" s="18">
        <f t="shared" si="0"/>
        <v>0.58130641945837314</v>
      </c>
      <c r="H30" s="24"/>
    </row>
    <row r="31" spans="1:10" ht="25.5" x14ac:dyDescent="0.2">
      <c r="A31" s="11" t="s">
        <v>50</v>
      </c>
      <c r="B31" s="2" t="s">
        <v>51</v>
      </c>
      <c r="C31" s="12">
        <v>940.74</v>
      </c>
      <c r="D31" s="12">
        <v>5000</v>
      </c>
      <c r="E31" s="12">
        <v>717.78</v>
      </c>
      <c r="F31" s="13">
        <f t="shared" si="3"/>
        <v>0.14355599999999999</v>
      </c>
      <c r="G31" s="18">
        <f t="shared" si="0"/>
        <v>0.762995088972511</v>
      </c>
      <c r="H31" s="24"/>
    </row>
    <row r="32" spans="1:10" x14ac:dyDescent="0.2">
      <c r="A32" s="11" t="s">
        <v>52</v>
      </c>
      <c r="B32" s="2" t="s">
        <v>53</v>
      </c>
      <c r="C32" s="12">
        <v>5468.51</v>
      </c>
      <c r="D32" s="12">
        <v>323.14</v>
      </c>
      <c r="E32" s="12">
        <f>69.95</f>
        <v>69.95</v>
      </c>
      <c r="F32" s="13">
        <f t="shared" si="3"/>
        <v>0.21646964164139385</v>
      </c>
      <c r="G32" s="18">
        <f t="shared" si="0"/>
        <v>1.2791418503394892E-2</v>
      </c>
      <c r="H32" s="24"/>
    </row>
    <row r="33" spans="1:8" x14ac:dyDescent="0.2">
      <c r="A33" s="11" t="s">
        <v>54</v>
      </c>
      <c r="B33" s="2" t="s">
        <v>55</v>
      </c>
      <c r="C33" s="12">
        <f>C34+C35+C43+C42</f>
        <v>43699.819999999992</v>
      </c>
      <c r="D33" s="12">
        <f>D34+D35</f>
        <v>834821.60999999987</v>
      </c>
      <c r="E33" s="12">
        <f>E34+E35+E42+E43</f>
        <v>61663.8</v>
      </c>
      <c r="F33" s="13">
        <f t="shared" si="3"/>
        <v>7.3864642770807065E-2</v>
      </c>
      <c r="G33" s="18">
        <f t="shared" si="0"/>
        <v>1.4110767504305513</v>
      </c>
      <c r="H33" s="24"/>
    </row>
    <row r="34" spans="1:8" ht="25.5" x14ac:dyDescent="0.2">
      <c r="A34" s="11" t="s">
        <v>56</v>
      </c>
      <c r="B34" s="2" t="s">
        <v>57</v>
      </c>
      <c r="C34" s="12">
        <f>0</f>
        <v>0</v>
      </c>
      <c r="D34" s="12"/>
      <c r="E34" s="12"/>
      <c r="F34" s="13" t="e">
        <f t="shared" si="3"/>
        <v>#DIV/0!</v>
      </c>
      <c r="G34" s="18" t="s">
        <v>83</v>
      </c>
      <c r="H34" s="24"/>
    </row>
    <row r="35" spans="1:8" ht="38.25" x14ac:dyDescent="0.2">
      <c r="A35" s="11" t="s">
        <v>58</v>
      </c>
      <c r="B35" s="2" t="s">
        <v>59</v>
      </c>
      <c r="C35" s="12">
        <f>C36+C39+C40+C41</f>
        <v>44162.229999999996</v>
      </c>
      <c r="D35" s="12">
        <f>D36+D39+D40+D41</f>
        <v>834821.60999999987</v>
      </c>
      <c r="E35" s="12">
        <f>E36+E39+E40+E41</f>
        <v>60862.350000000006</v>
      </c>
      <c r="F35" s="13">
        <f t="shared" si="3"/>
        <v>7.2904617310996553E-2</v>
      </c>
      <c r="G35" s="18">
        <f t="shared" si="0"/>
        <v>1.3781539111589249</v>
      </c>
      <c r="H35" s="24"/>
    </row>
    <row r="36" spans="1:8" ht="25.5" x14ac:dyDescent="0.2">
      <c r="A36" s="11" t="s">
        <v>60</v>
      </c>
      <c r="B36" s="2" t="s">
        <v>61</v>
      </c>
      <c r="C36" s="12">
        <f>C37+C38</f>
        <v>0</v>
      </c>
      <c r="D36" s="12">
        <f>D37+D38</f>
        <v>0</v>
      </c>
      <c r="E36" s="12">
        <f>E37+E38</f>
        <v>0</v>
      </c>
      <c r="F36" s="13" t="e">
        <f t="shared" si="3"/>
        <v>#DIV/0!</v>
      </c>
      <c r="G36" s="18" t="e">
        <f t="shared" si="0"/>
        <v>#DIV/0!</v>
      </c>
      <c r="H36" s="24"/>
    </row>
    <row r="37" spans="1:8" ht="25.5" x14ac:dyDescent="0.2">
      <c r="A37" s="14" t="s">
        <v>62</v>
      </c>
      <c r="B37" s="3" t="s">
        <v>63</v>
      </c>
      <c r="C37" s="15">
        <v>0</v>
      </c>
      <c r="D37" s="15">
        <v>0</v>
      </c>
      <c r="E37" s="15">
        <v>0</v>
      </c>
      <c r="F37" s="16" t="e">
        <f t="shared" si="3"/>
        <v>#DIV/0!</v>
      </c>
      <c r="G37" s="18" t="e">
        <f t="shared" si="0"/>
        <v>#DIV/0!</v>
      </c>
      <c r="H37" s="24"/>
    </row>
    <row r="38" spans="1:8" x14ac:dyDescent="0.2">
      <c r="A38" s="14" t="s">
        <v>64</v>
      </c>
      <c r="B38" s="3" t="s">
        <v>65</v>
      </c>
      <c r="C38" s="15">
        <v>0</v>
      </c>
      <c r="D38" s="15">
        <v>0</v>
      </c>
      <c r="E38" s="15">
        <v>0</v>
      </c>
      <c r="F38" s="16" t="e">
        <f t="shared" si="3"/>
        <v>#DIV/0!</v>
      </c>
      <c r="G38" s="18" t="s">
        <v>83</v>
      </c>
      <c r="H38" s="24"/>
    </row>
    <row r="39" spans="1:8" ht="38.25" x14ac:dyDescent="0.2">
      <c r="A39" s="11" t="s">
        <v>66</v>
      </c>
      <c r="B39" s="2" t="s">
        <v>67</v>
      </c>
      <c r="C39" s="12">
        <v>4807.4799999999996</v>
      </c>
      <c r="D39" s="12">
        <v>615801.81999999995</v>
      </c>
      <c r="E39" s="12">
        <v>16403.95</v>
      </c>
      <c r="F39" s="13">
        <f t="shared" si="3"/>
        <v>2.6638359074677632E-2</v>
      </c>
      <c r="G39" s="18">
        <f t="shared" si="0"/>
        <v>3.4121722815279529</v>
      </c>
      <c r="H39" s="24"/>
    </row>
    <row r="40" spans="1:8" ht="25.5" x14ac:dyDescent="0.2">
      <c r="A40" s="11" t="s">
        <v>68</v>
      </c>
      <c r="B40" s="2" t="s">
        <v>69</v>
      </c>
      <c r="C40" s="12">
        <v>38512.720000000001</v>
      </c>
      <c r="D40" s="12">
        <v>201852.59</v>
      </c>
      <c r="E40" s="12">
        <v>42774.62</v>
      </c>
      <c r="F40" s="13">
        <f t="shared" ref="F40:F41" si="4">E40/D40</f>
        <v>0.21191018653761146</v>
      </c>
      <c r="G40" s="18">
        <f t="shared" si="0"/>
        <v>1.1106621396774885</v>
      </c>
      <c r="H40" s="24"/>
    </row>
    <row r="41" spans="1:8" x14ac:dyDescent="0.2">
      <c r="A41" s="11" t="s">
        <v>70</v>
      </c>
      <c r="B41" s="2" t="s">
        <v>71</v>
      </c>
      <c r="C41" s="12">
        <v>842.03</v>
      </c>
      <c r="D41" s="12">
        <v>17167.2</v>
      </c>
      <c r="E41" s="12">
        <v>1683.78</v>
      </c>
      <c r="F41" s="13">
        <f t="shared" si="4"/>
        <v>9.8081224660981403E-2</v>
      </c>
      <c r="G41" s="18">
        <f t="shared" si="0"/>
        <v>1.9996674702801562</v>
      </c>
      <c r="H41" s="24"/>
    </row>
    <row r="42" spans="1:8" ht="89.25" x14ac:dyDescent="0.2">
      <c r="A42" s="11" t="s">
        <v>72</v>
      </c>
      <c r="B42" s="2" t="s">
        <v>73</v>
      </c>
      <c r="C42" s="12">
        <v>0</v>
      </c>
      <c r="D42" s="12">
        <v>0</v>
      </c>
      <c r="E42" s="12">
        <v>1887.21</v>
      </c>
      <c r="F42" s="13" t="s">
        <v>83</v>
      </c>
      <c r="G42" s="18" t="s">
        <v>83</v>
      </c>
      <c r="H42" s="24"/>
    </row>
    <row r="43" spans="1:8" ht="63.75" x14ac:dyDescent="0.2">
      <c r="A43" s="11" t="s">
        <v>74</v>
      </c>
      <c r="B43" s="2" t="s">
        <v>75</v>
      </c>
      <c r="C43" s="12">
        <v>-462.41</v>
      </c>
      <c r="D43" s="12">
        <v>0</v>
      </c>
      <c r="E43" s="12">
        <v>-1085.76</v>
      </c>
      <c r="F43" s="13" t="s">
        <v>83</v>
      </c>
      <c r="G43" s="18">
        <f t="shared" si="0"/>
        <v>2.3480461062693281</v>
      </c>
      <c r="H43" s="24"/>
    </row>
  </sheetData>
  <mergeCells count="6">
    <mergeCell ref="G4:G5"/>
    <mergeCell ref="A2:G2"/>
    <mergeCell ref="A4:A5"/>
    <mergeCell ref="B4:B5"/>
    <mergeCell ref="D4:F4"/>
    <mergeCell ref="C4:C5"/>
  </mergeCells>
  <pageMargins left="0.39370078740157483" right="0" top="0.35433070866141736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cp:lastPrinted>2023-04-12T07:57:09Z</cp:lastPrinted>
  <dcterms:created xsi:type="dcterms:W3CDTF">2015-06-05T18:19:34Z</dcterms:created>
  <dcterms:modified xsi:type="dcterms:W3CDTF">2023-04-12T07:57:13Z</dcterms:modified>
</cp:coreProperties>
</file>