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.usmanova\AppData\Local\Microsoft\Windows\INetCache\Content.Outlook\TK820IGU\"/>
    </mc:Choice>
  </mc:AlternateContent>
  <xr:revisionPtr revIDLastSave="0" documentId="13_ncr:1_{54BC3A6A-0D85-4489-A735-8A23F10D8228}" xr6:coauthVersionLast="47" xr6:coauthVersionMax="47" xr10:uidLastSave="{00000000-0000-0000-0000-000000000000}"/>
  <bookViews>
    <workbookView xWindow="870" yWindow="600" windowWidth="18420" windowHeight="14475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2" l="1"/>
  <c r="F46" i="2"/>
  <c r="F44" i="2"/>
  <c r="F42" i="2"/>
  <c r="F41" i="2"/>
  <c r="F40" i="2"/>
  <c r="F39" i="2"/>
  <c r="F38" i="2"/>
  <c r="F36" i="2"/>
  <c r="F34" i="2"/>
  <c r="F33" i="2"/>
  <c r="F32" i="2"/>
  <c r="F31" i="2"/>
  <c r="F30" i="2"/>
  <c r="F29" i="2"/>
  <c r="F27" i="2"/>
  <c r="F26" i="2"/>
  <c r="F25" i="2"/>
  <c r="F24" i="2"/>
  <c r="F22" i="2"/>
  <c r="F21" i="2"/>
  <c r="F20" i="2"/>
  <c r="F18" i="2"/>
  <c r="F17" i="2"/>
  <c r="F16" i="2"/>
  <c r="F14" i="2"/>
  <c r="F13" i="2"/>
  <c r="F12" i="2"/>
  <c r="F11" i="2"/>
  <c r="F10" i="2"/>
  <c r="F9" i="2"/>
  <c r="F8" i="2"/>
  <c r="F7" i="2"/>
  <c r="E11" i="4"/>
  <c r="E7" i="4"/>
  <c r="E8" i="4"/>
  <c r="E9" i="4"/>
  <c r="E1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D28" i="4"/>
  <c r="E15" i="2"/>
  <c r="D15" i="2"/>
  <c r="C28" i="4"/>
  <c r="F8" i="4"/>
  <c r="F9" i="4"/>
  <c r="F10" i="4"/>
  <c r="F11" i="4"/>
  <c r="F12" i="4"/>
  <c r="F13" i="4"/>
  <c r="F14" i="4"/>
  <c r="F15" i="4"/>
  <c r="F16" i="4"/>
  <c r="F18" i="4"/>
  <c r="F19" i="4"/>
  <c r="F20" i="4"/>
  <c r="F21" i="4"/>
  <c r="F22" i="4"/>
  <c r="F27" i="4"/>
  <c r="F7" i="4"/>
  <c r="B28" i="4"/>
  <c r="E46" i="2"/>
  <c r="D46" i="2"/>
  <c r="E43" i="2"/>
  <c r="D43" i="2"/>
  <c r="F43" i="2" s="1"/>
  <c r="E37" i="2"/>
  <c r="F37" i="2" s="1"/>
  <c r="D37" i="2"/>
  <c r="E6" i="2"/>
  <c r="D6" i="2"/>
  <c r="E13" i="2"/>
  <c r="D13" i="2"/>
  <c r="E19" i="2"/>
  <c r="D19" i="2"/>
  <c r="E23" i="2"/>
  <c r="D23" i="2"/>
  <c r="E28" i="2"/>
  <c r="D28" i="2"/>
  <c r="E35" i="2"/>
  <c r="D35" i="2"/>
  <c r="F35" i="2" s="1"/>
  <c r="C48" i="2"/>
  <c r="G7" i="2"/>
  <c r="G8" i="2"/>
  <c r="G10" i="2"/>
  <c r="G12" i="2"/>
  <c r="G14" i="2"/>
  <c r="G16" i="2"/>
  <c r="G21" i="2"/>
  <c r="G22" i="2"/>
  <c r="G24" i="2"/>
  <c r="G25" i="2"/>
  <c r="G26" i="2"/>
  <c r="G27" i="2"/>
  <c r="G29" i="2"/>
  <c r="G30" i="2"/>
  <c r="G31" i="2"/>
  <c r="G32" i="2"/>
  <c r="G33" i="2"/>
  <c r="G34" i="2"/>
  <c r="G36" i="2"/>
  <c r="G38" i="2"/>
  <c r="G39" i="2"/>
  <c r="G40" i="2"/>
  <c r="G41" i="2"/>
  <c r="G42" i="2"/>
  <c r="G44" i="2"/>
  <c r="G47" i="2"/>
  <c r="C46" i="2"/>
  <c r="G46" i="2" s="1"/>
  <c r="C43" i="2"/>
  <c r="C37" i="2"/>
  <c r="C35" i="2"/>
  <c r="C28" i="2"/>
  <c r="C23" i="2"/>
  <c r="C19" i="2"/>
  <c r="C15" i="2"/>
  <c r="C13" i="2"/>
  <c r="G13" i="2" s="1"/>
  <c r="C6" i="2"/>
  <c r="E28" i="4" l="1"/>
  <c r="F15" i="2"/>
  <c r="G28" i="2"/>
  <c r="F28" i="2"/>
  <c r="F23" i="2"/>
  <c r="F19" i="2"/>
  <c r="D50" i="2"/>
  <c r="F6" i="2"/>
  <c r="G43" i="2"/>
  <c r="F28" i="4"/>
  <c r="G37" i="2"/>
  <c r="C50" i="2"/>
  <c r="E50" i="2"/>
  <c r="G19" i="2"/>
  <c r="G6" i="2"/>
  <c r="G15" i="2"/>
  <c r="G23" i="2"/>
  <c r="G35" i="2"/>
  <c r="F50" i="2" l="1"/>
  <c r="G50" i="2"/>
</calcChain>
</file>

<file path=xl/sharedStrings.xml><?xml version="1.0" encoding="utf-8"?>
<sst xmlns="http://schemas.openxmlformats.org/spreadsheetml/2006/main" count="140" uniqueCount="123">
  <si>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</si>
  <si>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</si>
  <si>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</si>
  <si>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</si>
  <si>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</si>
  <si>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</si>
  <si>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</si>
  <si>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</si>
  <si>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</si>
  <si>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</si>
  <si>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</si>
  <si>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</si>
  <si>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</si>
  <si>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</si>
  <si>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</si>
  <si>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</si>
  <si>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</si>
  <si>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</si>
  <si>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</si>
  <si>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</si>
  <si>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</si>
  <si>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</si>
  <si>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</si>
  <si>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</si>
  <si>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</si>
  <si>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</si>
  <si>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</si>
  <si>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</si>
  <si>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</si>
  <si>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</si>
  <si>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</si>
  <si>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</si>
  <si>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</si>
  <si>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</si>
  <si>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</si>
  <si>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</si>
  <si>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</si>
  <si>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</si>
  <si>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</si>
  <si>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</si>
  <si>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</si>
  <si>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</si>
  <si>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</si>
  <si>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</si>
  <si>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</si>
  <si>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</si>
  <si>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</si>
  <si>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</si>
  <si>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</si>
  <si>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</si>
  <si>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</si>
  <si>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</si>
  <si>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</si>
  <si>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</si>
  <si>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</si>
  <si>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</si>
  <si>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</si>
  <si>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</si>
  <si>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</si>
  <si>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</si>
  <si>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</si>
  <si>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</si>
  <si>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</si>
  <si>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</si>
  <si>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</si>
  <si>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</si>
  <si>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</si>
  <si>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</si>
  <si>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</si>
  <si>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</si>
  <si>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</si>
  <si>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</si>
  <si>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</si>
  <si>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</si>
  <si>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</si>
  <si>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</si>
  <si>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</si>
  <si>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</si>
  <si>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</si>
  <si>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</si>
  <si>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</si>
  <si>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</si>
  <si>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</si>
  <si>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</si>
  <si>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</si>
  <si>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</si>
  <si>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</si>
  <si>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</si>
  <si>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</si>
  <si>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</si>
  <si>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</si>
  <si>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</si>
  <si>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</si>
  <si>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</si>
  <si>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</si>
  <si>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</si>
  <si>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</si>
  <si>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</si>
  <si>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</si>
  <si>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</si>
  <si>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</si>
  <si>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</si>
  <si>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</si>
  <si>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</si>
  <si>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</si>
  <si>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</si>
  <si>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</si>
  <si>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</si>
  <si>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</si>
  <si>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</si>
  <si>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</si>
  <si>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</si>
  <si>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</si>
  <si>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</si>
  <si>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 xml:space="preserve">   МП "Обеспечение жильём молодых семей"</t>
  </si>
  <si>
    <t>0310</t>
  </si>
  <si>
    <t>Сведения об исполнении бюджета Светлогорского городского округа по расходам в разрезе муниципальных программ за I квартал 2022 года</t>
  </si>
  <si>
    <t>Сведения об исполнении расходов бюджета Светлогорского городского округа по разделам и подразделам классификации расходов бюджета за I полугодие 2022 года</t>
  </si>
  <si>
    <t>Исполнено     I полугодие 2021 г.</t>
  </si>
  <si>
    <t>I полугодие 2022 г.</t>
  </si>
  <si>
    <t xml:space="preserve">       Гражданская оборона</t>
  </si>
  <si>
    <t>Исполнено за I полугодие 2021 г.</t>
  </si>
  <si>
    <t>I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</si>
</sst>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64">
    <xf numFmtId="0" fontId="0" fillId="0" borderId="0" xfId="0"/>
    <xf numFmtId="0" fontId="7" fillId="0" borderId="1" xfId="2" applyFont="1"/>
    <xf numFmtId="0" fontId="8" fillId="0" borderId="0" xfId="0" applyFont="1" applyProtection="1">
      <protection locked="0"/>
    </xf>
    <xf numFmtId="0" fontId="10" fillId="0" borderId="2" xfId="7" applyFont="1">
      <alignment vertical="top" wrapText="1"/>
    </xf>
    <xf numFmtId="1" fontId="7" fillId="0" borderId="2" xfId="8" applyFont="1">
      <alignment horizontal="center" vertical="top" shrinkToFit="1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4" fontId="7" fillId="0" borderId="1" xfId="2" applyNumberFormat="1" applyFont="1"/>
    <xf numFmtId="4" fontId="8" fillId="0" borderId="0" xfId="0" applyNumberFormat="1" applyFont="1" applyProtection="1">
      <protection locked="0"/>
    </xf>
    <xf numFmtId="0" fontId="11" fillId="5" borderId="1" xfId="3" applyFont="1" applyFill="1">
      <alignment horizontal="center" wrapText="1"/>
    </xf>
    <xf numFmtId="4" fontId="10" fillId="5" borderId="4" xfId="6" applyNumberFormat="1" applyFont="1" applyFill="1" applyBorder="1">
      <alignment horizontal="center" vertical="center" wrapText="1"/>
    </xf>
    <xf numFmtId="0" fontId="10" fillId="5" borderId="8" xfId="6" applyFont="1" applyFill="1" applyBorder="1">
      <alignment horizontal="center" vertical="center" wrapText="1"/>
    </xf>
    <xf numFmtId="4" fontId="7" fillId="5" borderId="2" xfId="9" applyFont="1" applyFill="1">
      <alignment horizontal="right" vertical="top" shrinkToFit="1"/>
    </xf>
    <xf numFmtId="10" fontId="7" fillId="5" borderId="9" xfId="10" applyFont="1" applyFill="1" applyBorder="1">
      <alignment horizontal="right" vertical="top" shrinkToFit="1"/>
    </xf>
    <xf numFmtId="4" fontId="7" fillId="5" borderId="1" xfId="2" applyNumberFormat="1" applyFont="1" applyFill="1"/>
    <xf numFmtId="0" fontId="7" fillId="5" borderId="1" xfId="2" applyFont="1" applyFill="1"/>
    <xf numFmtId="4" fontId="7" fillId="5" borderId="1" xfId="14" applyNumberFormat="1" applyFont="1" applyFill="1">
      <alignment horizontal="left" wrapText="1"/>
    </xf>
    <xf numFmtId="0" fontId="7" fillId="5" borderId="1" xfId="14" applyFont="1" applyFill="1">
      <alignment horizontal="left" wrapText="1"/>
    </xf>
    <xf numFmtId="4" fontId="8" fillId="5" borderId="0" xfId="0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1" fontId="10" fillId="0" borderId="2" xfId="8" applyFont="1">
      <alignment horizontal="center" vertical="top" shrinkToFit="1"/>
    </xf>
    <xf numFmtId="4" fontId="10" fillId="0" borderId="2" xfId="8" applyNumberFormat="1" applyFont="1">
      <alignment horizontal="center" vertical="top" shrinkToFit="1"/>
    </xf>
    <xf numFmtId="4" fontId="10" fillId="5" borderId="2" xfId="9" applyFont="1" applyFill="1">
      <alignment horizontal="right" vertical="top" shrinkToFit="1"/>
    </xf>
    <xf numFmtId="10" fontId="10" fillId="5" borderId="9" xfId="10" applyFont="1" applyFill="1" applyBorder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9" xfId="13" applyFont="1" applyFill="1" applyBorder="1">
      <alignment horizontal="right" vertical="top" shrinkToFit="1"/>
    </xf>
    <xf numFmtId="164" fontId="7" fillId="0" borderId="1" xfId="2" applyNumberFormat="1" applyFont="1" applyAlignment="1">
      <alignment horizontal="center" vertical="top"/>
    </xf>
    <xf numFmtId="164" fontId="10" fillId="0" borderId="7" xfId="2" applyNumberFormat="1" applyFont="1" applyBorder="1" applyAlignment="1">
      <alignment horizontal="center" vertical="top"/>
    </xf>
    <xf numFmtId="164" fontId="7" fillId="0" borderId="7" xfId="2" applyNumberFormat="1" applyFont="1" applyBorder="1" applyAlignment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10" fillId="0" borderId="9" xfId="11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49" fontId="7" fillId="0" borderId="2" xfId="8" applyNumberFormat="1" applyFont="1">
      <alignment horizontal="center" vertical="top" shrinkToFit="1"/>
    </xf>
    <xf numFmtId="0" fontId="11" fillId="0" borderId="1" xfId="3" applyFont="1">
      <alignment horizontal="center" wrapText="1"/>
    </xf>
    <xf numFmtId="0" fontId="7" fillId="0" borderId="1" xfId="5" applyFont="1">
      <alignment horizontal="right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11" applyFont="1">
      <alignment horizontal="left"/>
    </xf>
    <xf numFmtId="0" fontId="7" fillId="0" borderId="1" xfId="14" applyFont="1">
      <alignment horizontal="left" wrapText="1"/>
    </xf>
    <xf numFmtId="0" fontId="10" fillId="5" borderId="5" xfId="6" applyFont="1" applyFill="1" applyBorder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" fontId="10" fillId="0" borderId="3" xfId="6" applyNumberFormat="1" applyFont="1" applyBorder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0" fillId="0" borderId="2" xfId="6" applyFont="1">
      <alignment horizontal="center" vertical="center" wrapText="1"/>
    </xf>
    <xf numFmtId="164" fontId="10" fillId="0" borderId="3" xfId="6" applyNumberFormat="1" applyFont="1" applyBorder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9" xfId="6" applyNumberFormat="1" applyFont="1" applyBorder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="120" zoomScaleNormal="120" zoomScaleSheetLayoutView="100" workbookViewId="0">
      <pane ySplit="5" topLeftCell="A42" activePane="bottomLeft" state="frozen"/>
      <selection pane="bottomLeft" activeCell="G19" sqref="G19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customWidth="1"/>
    <col min="4" max="4" width="14.7109375" style="18" customWidth="1"/>
    <col min="5" max="5" width="11.7109375" style="18" customWidth="1"/>
    <col min="6" max="6" width="11.7109375" style="19" customWidth="1"/>
    <col min="7" max="7" width="16.28515625" style="29" customWidth="1"/>
    <col min="8" max="8" width="9.140625" style="2" customWidth="1"/>
    <col min="9" max="16384" width="9.140625" style="2"/>
  </cols>
  <sheetData>
    <row r="1" spans="1:7" ht="15.95" customHeight="1" x14ac:dyDescent="0.25">
      <c r="A1" s="43"/>
      <c r="B1" s="43"/>
      <c r="C1" s="43"/>
      <c r="D1" s="43"/>
      <c r="E1" s="43"/>
      <c r="F1" s="9"/>
      <c r="G1" s="26"/>
    </row>
    <row r="2" spans="1:7" ht="36" customHeight="1" x14ac:dyDescent="0.25">
      <c r="A2" s="45" t="s">
        <v>117</v>
      </c>
      <c r="B2" s="45"/>
      <c r="C2" s="45"/>
      <c r="D2" s="45"/>
      <c r="E2" s="45"/>
      <c r="F2" s="46"/>
      <c r="G2" s="46"/>
    </row>
    <row r="3" spans="1:7" ht="12.75" customHeight="1" x14ac:dyDescent="0.25">
      <c r="A3" s="44" t="s">
        <v>89</v>
      </c>
      <c r="B3" s="44"/>
      <c r="C3" s="44"/>
      <c r="D3" s="44"/>
      <c r="E3" s="44"/>
      <c r="F3" s="44"/>
      <c r="G3" s="26"/>
    </row>
    <row r="4" spans="1:7" ht="20.25" customHeight="1" x14ac:dyDescent="0.25">
      <c r="A4" s="55" t="s">
        <v>0</v>
      </c>
      <c r="B4" s="55" t="s">
        <v>1</v>
      </c>
      <c r="C4" s="51" t="s">
        <v>118</v>
      </c>
      <c r="D4" s="49" t="s">
        <v>119</v>
      </c>
      <c r="E4" s="50"/>
      <c r="F4" s="50"/>
      <c r="G4" s="53" t="s">
        <v>88</v>
      </c>
    </row>
    <row r="5" spans="1:7" ht="37.5" customHeight="1" x14ac:dyDescent="0.25">
      <c r="A5" s="55"/>
      <c r="B5" s="55"/>
      <c r="C5" s="52"/>
      <c r="D5" s="10" t="s">
        <v>85</v>
      </c>
      <c r="E5" s="10" t="s">
        <v>87</v>
      </c>
      <c r="F5" s="11" t="s">
        <v>86</v>
      </c>
      <c r="G5" s="54"/>
    </row>
    <row r="6" spans="1:7" s="24" customFormat="1" ht="14.25" x14ac:dyDescent="0.2">
      <c r="A6" s="3" t="s">
        <v>2</v>
      </c>
      <c r="B6" s="20" t="s">
        <v>3</v>
      </c>
      <c r="C6" s="21">
        <f>C7+C8+C9+C10+C11+C12</f>
        <v>36934.75</v>
      </c>
      <c r="D6" s="21">
        <f>D7+D8+D9+D10+D11+D12</f>
        <v>105753</v>
      </c>
      <c r="E6" s="21">
        <f>E7+E8+E9+E10+E11+E12</f>
        <v>46570.520000000004</v>
      </c>
      <c r="F6" s="23">
        <f>E6/D6</f>
        <v>0.44037067506359162</v>
      </c>
      <c r="G6" s="27">
        <f>E6/C6</f>
        <v>1.2608862927189166</v>
      </c>
    </row>
    <row r="7" spans="1:7" ht="51" outlineLevel="1" x14ac:dyDescent="0.25">
      <c r="A7" s="5" t="s">
        <v>4</v>
      </c>
      <c r="B7" s="4" t="s">
        <v>5</v>
      </c>
      <c r="C7" s="6">
        <v>1543.97</v>
      </c>
      <c r="D7" s="12">
        <v>3916.46</v>
      </c>
      <c r="E7" s="12">
        <v>1569.05</v>
      </c>
      <c r="F7" s="13">
        <f>E7/D7</f>
        <v>0.40062965024537461</v>
      </c>
      <c r="G7" s="28">
        <f t="shared" ref="G7:G50" si="0">E7/C7</f>
        <v>1.0162438389346944</v>
      </c>
    </row>
    <row r="8" spans="1:7" ht="63.75" outlineLevel="1" x14ac:dyDescent="0.25">
      <c r="A8" s="5" t="s">
        <v>6</v>
      </c>
      <c r="B8" s="4" t="s">
        <v>7</v>
      </c>
      <c r="C8" s="6">
        <v>16192.45</v>
      </c>
      <c r="D8" s="12">
        <v>44364.59</v>
      </c>
      <c r="E8" s="12">
        <v>21058.47</v>
      </c>
      <c r="F8" s="13">
        <f>E8/D8</f>
        <v>0.47466842362343487</v>
      </c>
      <c r="G8" s="28">
        <f t="shared" si="0"/>
        <v>1.3005116582110798</v>
      </c>
    </row>
    <row r="9" spans="1:7" outlineLevel="1" x14ac:dyDescent="0.25">
      <c r="A9" s="5" t="s">
        <v>8</v>
      </c>
      <c r="B9" s="4" t="s">
        <v>9</v>
      </c>
      <c r="C9" s="6">
        <v>0</v>
      </c>
      <c r="D9" s="12">
        <v>66.5</v>
      </c>
      <c r="E9" s="12">
        <v>66.5</v>
      </c>
      <c r="F9" s="13">
        <f>E9/D9</f>
        <v>1</v>
      </c>
      <c r="G9" s="28" t="s">
        <v>92</v>
      </c>
    </row>
    <row r="10" spans="1:7" ht="38.25" outlineLevel="1" x14ac:dyDescent="0.25">
      <c r="A10" s="5" t="s">
        <v>10</v>
      </c>
      <c r="B10" s="4" t="s">
        <v>11</v>
      </c>
      <c r="C10" s="6">
        <v>4162.26</v>
      </c>
      <c r="D10" s="12">
        <v>12561.05</v>
      </c>
      <c r="E10" s="12">
        <v>5286.36</v>
      </c>
      <c r="F10" s="13">
        <f t="shared" ref="F10:F47" si="1">E10/D10</f>
        <v>0.4208533522277198</v>
      </c>
      <c r="G10" s="28">
        <f t="shared" si="0"/>
        <v>1.2700696256360726</v>
      </c>
    </row>
    <row r="11" spans="1:7" outlineLevel="1" x14ac:dyDescent="0.25">
      <c r="A11" s="5" t="s">
        <v>12</v>
      </c>
      <c r="B11" s="4" t="s">
        <v>13</v>
      </c>
      <c r="C11" s="6">
        <v>0</v>
      </c>
      <c r="D11" s="12">
        <v>1667.75</v>
      </c>
      <c r="E11" s="12">
        <v>0</v>
      </c>
      <c r="F11" s="13">
        <f t="shared" si="1"/>
        <v>0</v>
      </c>
      <c r="G11" s="28" t="s">
        <v>92</v>
      </c>
    </row>
    <row r="12" spans="1:7" outlineLevel="1" x14ac:dyDescent="0.25">
      <c r="A12" s="5" t="s">
        <v>14</v>
      </c>
      <c r="B12" s="4" t="s">
        <v>15</v>
      </c>
      <c r="C12" s="6">
        <v>15036.07</v>
      </c>
      <c r="D12" s="12">
        <v>43176.65</v>
      </c>
      <c r="E12" s="12">
        <v>18590.14</v>
      </c>
      <c r="F12" s="13">
        <f t="shared" si="1"/>
        <v>0.43056003650121072</v>
      </c>
      <c r="G12" s="28">
        <f t="shared" si="0"/>
        <v>1.2363696098781132</v>
      </c>
    </row>
    <row r="13" spans="1:7" s="24" customFormat="1" ht="14.25" x14ac:dyDescent="0.2">
      <c r="A13" s="3" t="s">
        <v>16</v>
      </c>
      <c r="B13" s="20" t="s">
        <v>17</v>
      </c>
      <c r="C13" s="21">
        <f>C14</f>
        <v>338.03</v>
      </c>
      <c r="D13" s="21">
        <f>D14</f>
        <v>750</v>
      </c>
      <c r="E13" s="21">
        <f>E14</f>
        <v>315.55</v>
      </c>
      <c r="F13" s="23">
        <f>E13/D13</f>
        <v>0.42073333333333335</v>
      </c>
      <c r="G13" s="27">
        <f t="shared" si="0"/>
        <v>0.93349702689110448</v>
      </c>
    </row>
    <row r="14" spans="1:7" ht="25.5" outlineLevel="1" x14ac:dyDescent="0.25">
      <c r="A14" s="5" t="s">
        <v>18</v>
      </c>
      <c r="B14" s="4" t="s">
        <v>19</v>
      </c>
      <c r="C14" s="6">
        <v>338.03</v>
      </c>
      <c r="D14" s="12">
        <v>750</v>
      </c>
      <c r="E14" s="12">
        <v>315.55</v>
      </c>
      <c r="F14" s="13">
        <f t="shared" si="1"/>
        <v>0.42073333333333335</v>
      </c>
      <c r="G14" s="28">
        <f t="shared" si="0"/>
        <v>0.93349702689110448</v>
      </c>
    </row>
    <row r="15" spans="1:7" s="24" customFormat="1" ht="25.5" x14ac:dyDescent="0.2">
      <c r="A15" s="3" t="s">
        <v>20</v>
      </c>
      <c r="B15" s="20" t="s">
        <v>21</v>
      </c>
      <c r="C15" s="21">
        <f>C16+C18</f>
        <v>3781.08</v>
      </c>
      <c r="D15" s="21">
        <f>D16+D18+D17</f>
        <v>13554.31</v>
      </c>
      <c r="E15" s="21">
        <f>E16+E18+E17</f>
        <v>4260.79</v>
      </c>
      <c r="F15" s="23">
        <f>E15/D15</f>
        <v>0.31434945784772522</v>
      </c>
      <c r="G15" s="27">
        <f t="shared" si="0"/>
        <v>1.1268711585049773</v>
      </c>
    </row>
    <row r="16" spans="1:7" outlineLevel="1" x14ac:dyDescent="0.25">
      <c r="A16" s="5" t="s">
        <v>120</v>
      </c>
      <c r="B16" s="4" t="s">
        <v>23</v>
      </c>
      <c r="C16" s="6">
        <v>3766.08</v>
      </c>
      <c r="D16" s="12">
        <v>12415.9</v>
      </c>
      <c r="E16" s="12">
        <v>4091.79</v>
      </c>
      <c r="F16" s="13">
        <f t="shared" si="1"/>
        <v>0.3295604829291473</v>
      </c>
      <c r="G16" s="28">
        <f t="shared" si="0"/>
        <v>1.0864851516696405</v>
      </c>
    </row>
    <row r="17" spans="1:7" ht="38.25" outlineLevel="1" x14ac:dyDescent="0.25">
      <c r="A17" s="5" t="s">
        <v>22</v>
      </c>
      <c r="B17" s="42" t="s">
        <v>115</v>
      </c>
      <c r="C17" s="6">
        <v>0</v>
      </c>
      <c r="D17" s="12">
        <v>742.5</v>
      </c>
      <c r="E17" s="12">
        <v>138</v>
      </c>
      <c r="F17" s="13">
        <f t="shared" si="1"/>
        <v>0.18585858585858586</v>
      </c>
      <c r="G17" s="28" t="s">
        <v>92</v>
      </c>
    </row>
    <row r="18" spans="1:7" ht="38.25" outlineLevel="1" x14ac:dyDescent="0.25">
      <c r="A18" s="5" t="s">
        <v>24</v>
      </c>
      <c r="B18" s="4" t="s">
        <v>25</v>
      </c>
      <c r="C18" s="6">
        <v>15</v>
      </c>
      <c r="D18" s="12">
        <v>395.91</v>
      </c>
      <c r="E18" s="12">
        <v>31</v>
      </c>
      <c r="F18" s="13">
        <f t="shared" si="1"/>
        <v>7.8300623879164449E-2</v>
      </c>
      <c r="G18" s="28" t="s">
        <v>92</v>
      </c>
    </row>
    <row r="19" spans="1:7" s="24" customFormat="1" ht="14.25" x14ac:dyDescent="0.2">
      <c r="A19" s="3" t="s">
        <v>26</v>
      </c>
      <c r="B19" s="20" t="s">
        <v>27</v>
      </c>
      <c r="C19" s="21">
        <f>C20+C21+C22</f>
        <v>27572.05</v>
      </c>
      <c r="D19" s="21">
        <f>D20+D21+D22</f>
        <v>117767.26999999999</v>
      </c>
      <c r="E19" s="21">
        <f>E20+E21+E22</f>
        <v>29174.440000000002</v>
      </c>
      <c r="F19" s="23">
        <f>E19/D19</f>
        <v>0.24772961112200365</v>
      </c>
      <c r="G19" s="27">
        <f t="shared" si="0"/>
        <v>1.0581164621419155</v>
      </c>
    </row>
    <row r="20" spans="1:7" outlineLevel="1" x14ac:dyDescent="0.25">
      <c r="A20" s="5" t="s">
        <v>28</v>
      </c>
      <c r="B20" s="4" t="s">
        <v>29</v>
      </c>
      <c r="C20" s="6">
        <v>0</v>
      </c>
      <c r="D20" s="12">
        <v>22.9</v>
      </c>
      <c r="E20" s="12">
        <v>0</v>
      </c>
      <c r="F20" s="13">
        <f t="shared" si="1"/>
        <v>0</v>
      </c>
      <c r="G20" s="28"/>
    </row>
    <row r="21" spans="1:7" outlineLevel="1" x14ac:dyDescent="0.25">
      <c r="A21" s="5" t="s">
        <v>30</v>
      </c>
      <c r="B21" s="4" t="s">
        <v>31</v>
      </c>
      <c r="C21" s="6">
        <v>22212.42</v>
      </c>
      <c r="D21" s="12">
        <v>72640.7</v>
      </c>
      <c r="E21" s="12">
        <v>13327.58</v>
      </c>
      <c r="F21" s="13">
        <f t="shared" si="1"/>
        <v>0.18347262622744551</v>
      </c>
      <c r="G21" s="28">
        <f t="shared" si="0"/>
        <v>0.60000576254185722</v>
      </c>
    </row>
    <row r="22" spans="1:7" ht="25.5" outlineLevel="1" x14ac:dyDescent="0.25">
      <c r="A22" s="5" t="s">
        <v>32</v>
      </c>
      <c r="B22" s="4" t="s">
        <v>33</v>
      </c>
      <c r="C22" s="6">
        <v>5359.63</v>
      </c>
      <c r="D22" s="12">
        <v>45103.67</v>
      </c>
      <c r="E22" s="12">
        <v>15846.86</v>
      </c>
      <c r="F22" s="13">
        <f t="shared" si="1"/>
        <v>0.35134302818373764</v>
      </c>
      <c r="G22" s="28">
        <f t="shared" si="0"/>
        <v>2.9567078324436578</v>
      </c>
    </row>
    <row r="23" spans="1:7" s="24" customFormat="1" ht="25.5" x14ac:dyDescent="0.2">
      <c r="A23" s="3" t="s">
        <v>34</v>
      </c>
      <c r="B23" s="20" t="s">
        <v>35</v>
      </c>
      <c r="C23" s="21">
        <f>C24+C25+C26+C27</f>
        <v>55039.87</v>
      </c>
      <c r="D23" s="21">
        <f>D24+D25+D26+D27</f>
        <v>252129.55</v>
      </c>
      <c r="E23" s="21">
        <f>E24+E25+E26+E27</f>
        <v>68233.459999999992</v>
      </c>
      <c r="F23" s="23">
        <f>E23/D23</f>
        <v>0.27062857170054044</v>
      </c>
      <c r="G23" s="27">
        <f t="shared" si="0"/>
        <v>1.2397096868143036</v>
      </c>
    </row>
    <row r="24" spans="1:7" outlineLevel="1" x14ac:dyDescent="0.25">
      <c r="A24" s="5" t="s">
        <v>36</v>
      </c>
      <c r="B24" s="4" t="s">
        <v>37</v>
      </c>
      <c r="C24" s="6">
        <v>689.9</v>
      </c>
      <c r="D24" s="12">
        <v>10012</v>
      </c>
      <c r="E24" s="12">
        <v>854.13</v>
      </c>
      <c r="F24" s="13">
        <f t="shared" si="1"/>
        <v>8.5310627247303233E-2</v>
      </c>
      <c r="G24" s="28">
        <f t="shared" si="0"/>
        <v>1.2380489926076244</v>
      </c>
    </row>
    <row r="25" spans="1:7" outlineLevel="1" x14ac:dyDescent="0.25">
      <c r="A25" s="5" t="s">
        <v>38</v>
      </c>
      <c r="B25" s="4" t="s">
        <v>39</v>
      </c>
      <c r="C25" s="6">
        <v>14638.77</v>
      </c>
      <c r="D25" s="12">
        <v>93786.33</v>
      </c>
      <c r="E25" s="12">
        <v>18936.599999999999</v>
      </c>
      <c r="F25" s="13">
        <f t="shared" si="1"/>
        <v>0.20191215500169371</v>
      </c>
      <c r="G25" s="28">
        <f t="shared" si="0"/>
        <v>1.2935922895161271</v>
      </c>
    </row>
    <row r="26" spans="1:7" outlineLevel="1" x14ac:dyDescent="0.25">
      <c r="A26" s="5" t="s">
        <v>40</v>
      </c>
      <c r="B26" s="4" t="s">
        <v>41</v>
      </c>
      <c r="C26" s="6">
        <v>30046.87</v>
      </c>
      <c r="D26" s="12">
        <v>125843.95</v>
      </c>
      <c r="E26" s="12">
        <v>40185.910000000003</v>
      </c>
      <c r="F26" s="13">
        <f t="shared" si="1"/>
        <v>0.31933128291030283</v>
      </c>
      <c r="G26" s="28">
        <f t="shared" si="0"/>
        <v>1.3374408049823494</v>
      </c>
    </row>
    <row r="27" spans="1:7" ht="25.5" outlineLevel="1" x14ac:dyDescent="0.25">
      <c r="A27" s="5" t="s">
        <v>42</v>
      </c>
      <c r="B27" s="4" t="s">
        <v>43</v>
      </c>
      <c r="C27" s="6">
        <v>9664.33</v>
      </c>
      <c r="D27" s="12">
        <v>22487.27</v>
      </c>
      <c r="E27" s="12">
        <v>8256.82</v>
      </c>
      <c r="F27" s="13">
        <f t="shared" si="1"/>
        <v>0.3671775186583342</v>
      </c>
      <c r="G27" s="28">
        <f t="shared" si="0"/>
        <v>0.85436031261349721</v>
      </c>
    </row>
    <row r="28" spans="1:7" s="24" customFormat="1" ht="14.25" x14ac:dyDescent="0.2">
      <c r="A28" s="3" t="s">
        <v>44</v>
      </c>
      <c r="B28" s="20" t="s">
        <v>45</v>
      </c>
      <c r="C28" s="21">
        <f>C29+C30+C31+C32+C33+C34</f>
        <v>154291.30999999997</v>
      </c>
      <c r="D28" s="21">
        <f>D29+D30+D31+D32+D33+D34</f>
        <v>678171.45000000007</v>
      </c>
      <c r="E28" s="21">
        <f>E29+E30+E31+E32+E33+E34</f>
        <v>177859.61000000002</v>
      </c>
      <c r="F28" s="23">
        <f>E28/D28</f>
        <v>0.26226348808992178</v>
      </c>
      <c r="G28" s="27">
        <f t="shared" si="0"/>
        <v>1.1527519599127134</v>
      </c>
    </row>
    <row r="29" spans="1:7" outlineLevel="1" x14ac:dyDescent="0.25">
      <c r="A29" s="5" t="s">
        <v>46</v>
      </c>
      <c r="B29" s="4" t="s">
        <v>47</v>
      </c>
      <c r="C29" s="6">
        <v>49320.23</v>
      </c>
      <c r="D29" s="12">
        <v>117269.1</v>
      </c>
      <c r="E29" s="12">
        <v>49463.23</v>
      </c>
      <c r="F29" s="13">
        <f t="shared" si="1"/>
        <v>0.42179252676109907</v>
      </c>
      <c r="G29" s="28">
        <f t="shared" si="0"/>
        <v>1.0028994187577795</v>
      </c>
    </row>
    <row r="30" spans="1:7" outlineLevel="1" x14ac:dyDescent="0.25">
      <c r="A30" s="5" t="s">
        <v>48</v>
      </c>
      <c r="B30" s="4" t="s">
        <v>49</v>
      </c>
      <c r="C30" s="6">
        <v>80780.240000000005</v>
      </c>
      <c r="D30" s="12">
        <v>500669.46</v>
      </c>
      <c r="E30" s="12">
        <v>98525.6</v>
      </c>
      <c r="F30" s="13">
        <f t="shared" si="1"/>
        <v>0.1967877169899678</v>
      </c>
      <c r="G30" s="28">
        <f t="shared" si="0"/>
        <v>1.219674514460467</v>
      </c>
    </row>
    <row r="31" spans="1:7" outlineLevel="1" x14ac:dyDescent="0.25">
      <c r="A31" s="5" t="s">
        <v>50</v>
      </c>
      <c r="B31" s="4" t="s">
        <v>51</v>
      </c>
      <c r="C31" s="6">
        <v>22168.080000000002</v>
      </c>
      <c r="D31" s="12">
        <v>52288.23</v>
      </c>
      <c r="E31" s="12">
        <v>26611.89</v>
      </c>
      <c r="F31" s="13">
        <f t="shared" si="1"/>
        <v>0.50894608595471669</v>
      </c>
      <c r="G31" s="28">
        <f t="shared" si="0"/>
        <v>1.2004598503794643</v>
      </c>
    </row>
    <row r="32" spans="1:7" ht="25.5" outlineLevel="1" x14ac:dyDescent="0.25">
      <c r="A32" s="5" t="s">
        <v>52</v>
      </c>
      <c r="B32" s="4" t="s">
        <v>53</v>
      </c>
      <c r="C32" s="6">
        <v>4</v>
      </c>
      <c r="D32" s="12">
        <v>141</v>
      </c>
      <c r="E32" s="12">
        <v>9</v>
      </c>
      <c r="F32" s="13">
        <f t="shared" si="1"/>
        <v>6.3829787234042548E-2</v>
      </c>
      <c r="G32" s="28">
        <f t="shared" si="0"/>
        <v>2.25</v>
      </c>
    </row>
    <row r="33" spans="1:7" outlineLevel="1" x14ac:dyDescent="0.25">
      <c r="A33" s="5" t="s">
        <v>54</v>
      </c>
      <c r="B33" s="4" t="s">
        <v>55</v>
      </c>
      <c r="C33" s="6">
        <v>1939.74</v>
      </c>
      <c r="D33" s="12">
        <v>6739.66</v>
      </c>
      <c r="E33" s="12">
        <v>2994.43</v>
      </c>
      <c r="F33" s="13">
        <f t="shared" si="1"/>
        <v>0.44429986082383977</v>
      </c>
      <c r="G33" s="28">
        <f t="shared" si="0"/>
        <v>1.543727509872457</v>
      </c>
    </row>
    <row r="34" spans="1:7" outlineLevel="1" x14ac:dyDescent="0.25">
      <c r="A34" s="5" t="s">
        <v>56</v>
      </c>
      <c r="B34" s="4" t="s">
        <v>57</v>
      </c>
      <c r="C34" s="6">
        <v>79.02</v>
      </c>
      <c r="D34" s="12">
        <v>1064</v>
      </c>
      <c r="E34" s="12">
        <v>255.46</v>
      </c>
      <c r="F34" s="13">
        <f t="shared" si="1"/>
        <v>0.24009398496240603</v>
      </c>
      <c r="G34" s="28">
        <f t="shared" si="0"/>
        <v>3.2328524424196408</v>
      </c>
    </row>
    <row r="35" spans="1:7" s="24" customFormat="1" ht="14.25" x14ac:dyDescent="0.2">
      <c r="A35" s="3" t="s">
        <v>58</v>
      </c>
      <c r="B35" s="20" t="s">
        <v>59</v>
      </c>
      <c r="C35" s="21">
        <f>C36</f>
        <v>9413.5400000000009</v>
      </c>
      <c r="D35" s="21">
        <f>D36</f>
        <v>17767.79</v>
      </c>
      <c r="E35" s="21">
        <f>E36</f>
        <v>7299.64</v>
      </c>
      <c r="F35" s="23">
        <f>E35/D35</f>
        <v>0.41083556255448767</v>
      </c>
      <c r="G35" s="27">
        <f t="shared" si="0"/>
        <v>0.77544048253898101</v>
      </c>
    </row>
    <row r="36" spans="1:7" outlineLevel="1" x14ac:dyDescent="0.25">
      <c r="A36" s="5" t="s">
        <v>60</v>
      </c>
      <c r="B36" s="4" t="s">
        <v>61</v>
      </c>
      <c r="C36" s="6">
        <v>9413.5400000000009</v>
      </c>
      <c r="D36" s="12">
        <v>17767.79</v>
      </c>
      <c r="E36" s="12">
        <v>7299.64</v>
      </c>
      <c r="F36" s="13">
        <f t="shared" si="1"/>
        <v>0.41083556255448767</v>
      </c>
      <c r="G36" s="28">
        <f t="shared" si="0"/>
        <v>0.77544048253898101</v>
      </c>
    </row>
    <row r="37" spans="1:7" s="24" customFormat="1" ht="14.25" x14ac:dyDescent="0.2">
      <c r="A37" s="3" t="s">
        <v>62</v>
      </c>
      <c r="B37" s="20" t="s">
        <v>63</v>
      </c>
      <c r="C37" s="21">
        <f>C38+C39+C40+C41+C42</f>
        <v>9455.92</v>
      </c>
      <c r="D37" s="21">
        <f>D38+D39+D40+D41+D42</f>
        <v>28007.54</v>
      </c>
      <c r="E37" s="21">
        <f>E38+E39+E40+E41+E42</f>
        <v>12092.060000000001</v>
      </c>
      <c r="F37" s="23">
        <f>E37/D37</f>
        <v>0.4317430234858185</v>
      </c>
      <c r="G37" s="27">
        <f t="shared" si="0"/>
        <v>1.2787819693906042</v>
      </c>
    </row>
    <row r="38" spans="1:7" outlineLevel="1" x14ac:dyDescent="0.25">
      <c r="A38" s="5" t="s">
        <v>64</v>
      </c>
      <c r="B38" s="4" t="s">
        <v>65</v>
      </c>
      <c r="C38" s="6">
        <v>288.17</v>
      </c>
      <c r="D38" s="12">
        <v>591</v>
      </c>
      <c r="E38" s="12">
        <v>316.95999999999998</v>
      </c>
      <c r="F38" s="13">
        <f t="shared" si="1"/>
        <v>0.53631133671742803</v>
      </c>
      <c r="G38" s="28">
        <f t="shared" si="0"/>
        <v>1.0999063053058957</v>
      </c>
    </row>
    <row r="39" spans="1:7" outlineLevel="1" x14ac:dyDescent="0.25">
      <c r="A39" s="5" t="s">
        <v>66</v>
      </c>
      <c r="B39" s="4" t="s">
        <v>67</v>
      </c>
      <c r="C39" s="6">
        <v>2101.88</v>
      </c>
      <c r="D39" s="12">
        <v>4791.62</v>
      </c>
      <c r="E39" s="12">
        <v>2395.81</v>
      </c>
      <c r="F39" s="13">
        <f t="shared" si="1"/>
        <v>0.5</v>
      </c>
      <c r="G39" s="28">
        <f t="shared" si="0"/>
        <v>1.1398414752507278</v>
      </c>
    </row>
    <row r="40" spans="1:7" outlineLevel="1" x14ac:dyDescent="0.25">
      <c r="A40" s="5" t="s">
        <v>68</v>
      </c>
      <c r="B40" s="4" t="s">
        <v>69</v>
      </c>
      <c r="C40" s="6">
        <v>1365.38</v>
      </c>
      <c r="D40" s="12">
        <v>4165.8500000000004</v>
      </c>
      <c r="E40" s="12">
        <v>1538.76</v>
      </c>
      <c r="F40" s="13">
        <f t="shared" si="1"/>
        <v>0.36937479746030216</v>
      </c>
      <c r="G40" s="28">
        <f t="shared" si="0"/>
        <v>1.1269829644494571</v>
      </c>
    </row>
    <row r="41" spans="1:7" outlineLevel="1" x14ac:dyDescent="0.25">
      <c r="A41" s="5" t="s">
        <v>70</v>
      </c>
      <c r="B41" s="4" t="s">
        <v>71</v>
      </c>
      <c r="C41" s="6">
        <v>2825.09</v>
      </c>
      <c r="D41" s="12">
        <v>10944.66</v>
      </c>
      <c r="E41" s="12">
        <v>4501.67</v>
      </c>
      <c r="F41" s="13">
        <f t="shared" si="1"/>
        <v>0.41131200055552208</v>
      </c>
      <c r="G41" s="28">
        <f t="shared" si="0"/>
        <v>1.5934607393038804</v>
      </c>
    </row>
    <row r="42" spans="1:7" ht="25.5" outlineLevel="1" x14ac:dyDescent="0.25">
      <c r="A42" s="5" t="s">
        <v>72</v>
      </c>
      <c r="B42" s="4" t="s">
        <v>73</v>
      </c>
      <c r="C42" s="6">
        <v>2875.4</v>
      </c>
      <c r="D42" s="12">
        <v>7514.41</v>
      </c>
      <c r="E42" s="12">
        <v>3338.86</v>
      </c>
      <c r="F42" s="13">
        <f t="shared" si="1"/>
        <v>0.44432763184335167</v>
      </c>
      <c r="G42" s="28">
        <f t="shared" si="0"/>
        <v>1.161181053070877</v>
      </c>
    </row>
    <row r="43" spans="1:7" s="24" customFormat="1" ht="14.25" x14ac:dyDescent="0.2">
      <c r="A43" s="3" t="s">
        <v>74</v>
      </c>
      <c r="B43" s="20" t="s">
        <v>75</v>
      </c>
      <c r="C43" s="21">
        <f>C44+C45</f>
        <v>5876.02</v>
      </c>
      <c r="D43" s="21">
        <f>D44+D45</f>
        <v>15400.2</v>
      </c>
      <c r="E43" s="21">
        <f>E44+E45</f>
        <v>6635.67</v>
      </c>
      <c r="F43" s="23">
        <f>E43/D43</f>
        <v>0.43088206646666927</v>
      </c>
      <c r="G43" s="27">
        <f t="shared" si="0"/>
        <v>1.1292796825061862</v>
      </c>
    </row>
    <row r="44" spans="1:7" outlineLevel="1" x14ac:dyDescent="0.25">
      <c r="A44" s="5" t="s">
        <v>76</v>
      </c>
      <c r="B44" s="4" t="s">
        <v>77</v>
      </c>
      <c r="C44" s="6">
        <v>5876.02</v>
      </c>
      <c r="D44" s="12">
        <v>13837.7</v>
      </c>
      <c r="E44" s="12">
        <v>6635.67</v>
      </c>
      <c r="F44" s="13">
        <f t="shared" si="1"/>
        <v>0.47953561646805465</v>
      </c>
      <c r="G44" s="28">
        <f t="shared" si="0"/>
        <v>1.1292796825061862</v>
      </c>
    </row>
    <row r="45" spans="1:7" outlineLevel="1" x14ac:dyDescent="0.25">
      <c r="A45" s="5" t="s">
        <v>78</v>
      </c>
      <c r="B45" s="4" t="s">
        <v>79</v>
      </c>
      <c r="C45" s="6">
        <v>0</v>
      </c>
      <c r="D45" s="12">
        <v>1562.5</v>
      </c>
      <c r="E45" s="12">
        <v>0</v>
      </c>
      <c r="F45" s="13" t="s">
        <v>92</v>
      </c>
      <c r="G45" s="28" t="s">
        <v>92</v>
      </c>
    </row>
    <row r="46" spans="1:7" s="24" customFormat="1" ht="14.25" x14ac:dyDescent="0.2">
      <c r="A46" s="3" t="s">
        <v>80</v>
      </c>
      <c r="B46" s="20" t="s">
        <v>81</v>
      </c>
      <c r="C46" s="21">
        <f>C47</f>
        <v>2364.65</v>
      </c>
      <c r="D46" s="21">
        <f>D47</f>
        <v>6577.74</v>
      </c>
      <c r="E46" s="21">
        <f>E47</f>
        <v>3824.56</v>
      </c>
      <c r="F46" s="23">
        <f>E46/D46</f>
        <v>0.58143982583683762</v>
      </c>
      <c r="G46" s="27">
        <f t="shared" si="0"/>
        <v>1.6173894656714523</v>
      </c>
    </row>
    <row r="47" spans="1:7" outlineLevel="1" x14ac:dyDescent="0.25">
      <c r="A47" s="5" t="s">
        <v>82</v>
      </c>
      <c r="B47" s="4" t="s">
        <v>83</v>
      </c>
      <c r="C47" s="6">
        <v>2364.65</v>
      </c>
      <c r="D47" s="12">
        <v>6577.74</v>
      </c>
      <c r="E47" s="12">
        <v>3824.56</v>
      </c>
      <c r="F47" s="13">
        <f t="shared" si="1"/>
        <v>0.58143982583683762</v>
      </c>
      <c r="G47" s="28">
        <f t="shared" si="0"/>
        <v>1.6173894656714523</v>
      </c>
    </row>
    <row r="48" spans="1:7" ht="38.25" outlineLevel="1" x14ac:dyDescent="0.25">
      <c r="A48" s="3" t="s">
        <v>90</v>
      </c>
      <c r="B48" s="20">
        <v>1300</v>
      </c>
      <c r="C48" s="21">
        <f>C49</f>
        <v>0</v>
      </c>
      <c r="D48" s="22">
        <v>0</v>
      </c>
      <c r="E48" s="22">
        <v>0</v>
      </c>
      <c r="F48" s="23" t="s">
        <v>92</v>
      </c>
      <c r="G48" s="27" t="s">
        <v>92</v>
      </c>
    </row>
    <row r="49" spans="1:7" ht="25.5" outlineLevel="1" x14ac:dyDescent="0.25">
      <c r="A49" s="5" t="s">
        <v>91</v>
      </c>
      <c r="B49" s="4">
        <v>1301</v>
      </c>
      <c r="C49" s="6">
        <v>0</v>
      </c>
      <c r="D49" s="12">
        <v>0</v>
      </c>
      <c r="E49" s="12">
        <v>0</v>
      </c>
      <c r="F49" s="13">
        <v>0</v>
      </c>
      <c r="G49" s="28" t="s">
        <v>92</v>
      </c>
    </row>
    <row r="50" spans="1:7" s="24" customFormat="1" ht="12.75" customHeight="1" x14ac:dyDescent="0.2">
      <c r="A50" s="47" t="s">
        <v>84</v>
      </c>
      <c r="B50" s="47"/>
      <c r="C50" s="30">
        <f>C46+C43+C37+C35+C28+C23+C19+C15+C13+C6+C48</f>
        <v>305067.22000000003</v>
      </c>
      <c r="D50" s="30">
        <f>D46+D43+D37+D35+D28+D23+D19+D15+D13+D6+D48</f>
        <v>1235878.8500000001</v>
      </c>
      <c r="E50" s="30">
        <f>E46+E43+E37+E35+E28+E23+E19+E15+E13+E6+E48</f>
        <v>356266.3</v>
      </c>
      <c r="F50" s="25">
        <f>E50/D50</f>
        <v>0.28826959859374562</v>
      </c>
      <c r="G50" s="27">
        <f t="shared" si="0"/>
        <v>1.1678288476880603</v>
      </c>
    </row>
    <row r="51" spans="1:7" ht="12.75" customHeight="1" x14ac:dyDescent="0.25">
      <c r="A51" s="1"/>
      <c r="B51" s="1"/>
      <c r="C51" s="7"/>
      <c r="D51" s="14"/>
      <c r="E51" s="14"/>
      <c r="F51" s="15"/>
      <c r="G51" s="26"/>
    </row>
    <row r="52" spans="1:7" x14ac:dyDescent="0.25">
      <c r="A52" s="48"/>
      <c r="B52" s="48"/>
      <c r="C52" s="48"/>
      <c r="D52" s="48"/>
      <c r="E52" s="16"/>
      <c r="F52" s="17"/>
      <c r="G52" s="26"/>
    </row>
  </sheetData>
  <mergeCells count="10">
    <mergeCell ref="A1:E1"/>
    <mergeCell ref="A3:F3"/>
    <mergeCell ref="A2:G2"/>
    <mergeCell ref="A50:B50"/>
    <mergeCell ref="A52:D52"/>
    <mergeCell ref="D4:F4"/>
    <mergeCell ref="C4:C5"/>
    <mergeCell ref="G4:G5"/>
    <mergeCell ref="A4:A5"/>
    <mergeCell ref="B4:B5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F28"/>
  <sheetViews>
    <sheetView topLeftCell="A4" zoomScale="110" zoomScaleNormal="11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F18" sqref="F18"/>
    </sheetView>
  </sheetViews>
  <sheetFormatPr defaultRowHeight="15" x14ac:dyDescent="0.25"/>
  <cols>
    <col min="1" max="1" width="29" style="35" customWidth="1"/>
    <col min="2" max="2" width="15.7109375" style="36" customWidth="1"/>
    <col min="3" max="3" width="16.5703125" style="35" customWidth="1"/>
    <col min="4" max="4" width="12.5703125" style="35" customWidth="1"/>
    <col min="5" max="5" width="12" style="35" customWidth="1"/>
    <col min="6" max="6" width="17.5703125" style="37" customWidth="1"/>
    <col min="7" max="16384" width="9.140625" style="35"/>
  </cols>
  <sheetData>
    <row r="2" spans="1:6" ht="31.5" customHeight="1" x14ac:dyDescent="0.25">
      <c r="A2" s="58" t="s">
        <v>116</v>
      </c>
      <c r="B2" s="58"/>
      <c r="C2" s="58"/>
      <c r="D2" s="58"/>
      <c r="E2" s="58"/>
      <c r="F2" s="58"/>
    </row>
    <row r="5" spans="1:6" ht="24.75" customHeight="1" x14ac:dyDescent="0.25">
      <c r="A5" s="60" t="s">
        <v>0</v>
      </c>
      <c r="B5" s="51" t="s">
        <v>121</v>
      </c>
      <c r="C5" s="62" t="s">
        <v>122</v>
      </c>
      <c r="D5" s="63"/>
      <c r="E5" s="56" t="s">
        <v>94</v>
      </c>
      <c r="F5" s="56" t="s">
        <v>88</v>
      </c>
    </row>
    <row r="6" spans="1:6" ht="34.5" customHeight="1" x14ac:dyDescent="0.25">
      <c r="A6" s="61"/>
      <c r="B6" s="59"/>
      <c r="C6" s="31" t="s">
        <v>85</v>
      </c>
      <c r="D6" s="31" t="s">
        <v>87</v>
      </c>
      <c r="E6" s="61"/>
      <c r="F6" s="57"/>
    </row>
    <row r="7" spans="1:6" x14ac:dyDescent="0.25">
      <c r="A7" s="5" t="s">
        <v>95</v>
      </c>
      <c r="B7" s="33">
        <v>140713.49</v>
      </c>
      <c r="C7" s="6">
        <v>647980</v>
      </c>
      <c r="D7" s="6">
        <v>160950.07999999999</v>
      </c>
      <c r="E7" s="38">
        <f>D7/C7</f>
        <v>0.24838741936479519</v>
      </c>
      <c r="F7" s="40">
        <f>D7/B7</f>
        <v>1.1438141431926676</v>
      </c>
    </row>
    <row r="8" spans="1:6" ht="25.5" x14ac:dyDescent="0.25">
      <c r="A8" s="5" t="s">
        <v>96</v>
      </c>
      <c r="B8" s="33">
        <v>9455.91</v>
      </c>
      <c r="C8" s="6">
        <v>27126.799999999999</v>
      </c>
      <c r="D8" s="6">
        <v>11305.4</v>
      </c>
      <c r="E8" s="38">
        <f t="shared" ref="E8:E27" si="0">D8/C8</f>
        <v>0.41676128404382384</v>
      </c>
      <c r="F8" s="40">
        <f t="shared" ref="F8:F28" si="1">D8/B8</f>
        <v>1.1955909055818001</v>
      </c>
    </row>
    <row r="9" spans="1:6" x14ac:dyDescent="0.25">
      <c r="A9" s="5" t="s">
        <v>97</v>
      </c>
      <c r="B9" s="33">
        <v>22376.1</v>
      </c>
      <c r="C9" s="6">
        <v>44514.58</v>
      </c>
      <c r="D9" s="6">
        <v>22358.47</v>
      </c>
      <c r="E9" s="38">
        <f t="shared" si="0"/>
        <v>0.50227296315050041</v>
      </c>
      <c r="F9" s="40">
        <f t="shared" si="1"/>
        <v>0.999212105773571</v>
      </c>
    </row>
    <row r="10" spans="1:6" ht="38.25" x14ac:dyDescent="0.25">
      <c r="A10" s="5" t="s">
        <v>98</v>
      </c>
      <c r="B10" s="33">
        <v>26.84</v>
      </c>
      <c r="C10" s="6">
        <v>2277.94</v>
      </c>
      <c r="D10" s="6">
        <v>33.340000000000003</v>
      </c>
      <c r="E10" s="38">
        <f t="shared" si="0"/>
        <v>1.4636030799757676E-2</v>
      </c>
      <c r="F10" s="40">
        <f t="shared" si="1"/>
        <v>1.2421758569299555</v>
      </c>
    </row>
    <row r="11" spans="1:6" ht="38.25" x14ac:dyDescent="0.25">
      <c r="A11" s="5" t="s">
        <v>99</v>
      </c>
      <c r="B11" s="33">
        <v>4104.1000000000004</v>
      </c>
      <c r="C11" s="6">
        <v>13944.41</v>
      </c>
      <c r="D11" s="6">
        <v>4550.3599999999997</v>
      </c>
      <c r="E11" s="38">
        <f>D11/C11</f>
        <v>0.32632144350316722</v>
      </c>
      <c r="F11" s="40">
        <f t="shared" si="1"/>
        <v>1.1087351672717525</v>
      </c>
    </row>
    <row r="12" spans="1:6" x14ac:dyDescent="0.25">
      <c r="A12" s="5" t="s">
        <v>100</v>
      </c>
      <c r="B12" s="33">
        <v>4354.46</v>
      </c>
      <c r="C12" s="6">
        <v>33065.199999999997</v>
      </c>
      <c r="D12" s="6">
        <v>12535.89</v>
      </c>
      <c r="E12" s="38">
        <f t="shared" si="0"/>
        <v>0.37912639270290216</v>
      </c>
      <c r="F12" s="40">
        <f t="shared" si="1"/>
        <v>2.8788621321587522</v>
      </c>
    </row>
    <row r="13" spans="1:6" ht="25.5" x14ac:dyDescent="0.25">
      <c r="A13" s="5" t="s">
        <v>101</v>
      </c>
      <c r="B13" s="33">
        <v>3323.44</v>
      </c>
      <c r="C13" s="6">
        <v>8120.83</v>
      </c>
      <c r="D13" s="6">
        <v>3610.94</v>
      </c>
      <c r="E13" s="38">
        <f t="shared" si="0"/>
        <v>0.44465159349475364</v>
      </c>
      <c r="F13" s="40">
        <f t="shared" si="1"/>
        <v>1.0865067520400549</v>
      </c>
    </row>
    <row r="14" spans="1:6" ht="25.5" x14ac:dyDescent="0.25">
      <c r="A14" s="5" t="s">
        <v>102</v>
      </c>
      <c r="B14" s="33">
        <v>5876.01</v>
      </c>
      <c r="C14" s="6">
        <v>15400.2</v>
      </c>
      <c r="D14" s="6">
        <v>6635.67</v>
      </c>
      <c r="E14" s="38">
        <f t="shared" si="0"/>
        <v>0.43088206646666927</v>
      </c>
      <c r="F14" s="40">
        <f t="shared" si="1"/>
        <v>1.1292816043539748</v>
      </c>
    </row>
    <row r="15" spans="1:6" ht="25.5" x14ac:dyDescent="0.25">
      <c r="A15" s="5" t="s">
        <v>103</v>
      </c>
      <c r="B15" s="33">
        <v>21244.95</v>
      </c>
      <c r="C15" s="6">
        <v>86110.88</v>
      </c>
      <c r="D15" s="6">
        <v>18967.3</v>
      </c>
      <c r="E15" s="38">
        <f t="shared" si="0"/>
        <v>0.22026601052038949</v>
      </c>
      <c r="F15" s="40">
        <f t="shared" si="1"/>
        <v>0.89279099268296691</v>
      </c>
    </row>
    <row r="16" spans="1:6" ht="25.5" x14ac:dyDescent="0.25">
      <c r="A16" s="5" t="s">
        <v>104</v>
      </c>
      <c r="B16" s="33">
        <v>887.55</v>
      </c>
      <c r="C16" s="6">
        <v>2472.1</v>
      </c>
      <c r="D16" s="6">
        <v>768.1</v>
      </c>
      <c r="E16" s="38">
        <f t="shared" si="0"/>
        <v>0.31070749565147043</v>
      </c>
      <c r="F16" s="40">
        <f t="shared" si="1"/>
        <v>0.86541603289955504</v>
      </c>
    </row>
    <row r="17" spans="1:6" ht="25.5" x14ac:dyDescent="0.25">
      <c r="A17" s="5" t="s">
        <v>105</v>
      </c>
      <c r="B17" s="33">
        <v>0</v>
      </c>
      <c r="C17" s="6">
        <v>75</v>
      </c>
      <c r="D17" s="6">
        <v>0</v>
      </c>
      <c r="E17" s="38">
        <f t="shared" si="0"/>
        <v>0</v>
      </c>
      <c r="F17" s="40" t="s">
        <v>92</v>
      </c>
    </row>
    <row r="18" spans="1:6" ht="38.25" x14ac:dyDescent="0.25">
      <c r="A18" s="5" t="s">
        <v>106</v>
      </c>
      <c r="B18" s="33">
        <v>598.77</v>
      </c>
      <c r="C18" s="6">
        <v>9914.07</v>
      </c>
      <c r="D18" s="6">
        <v>756.2</v>
      </c>
      <c r="E18" s="38">
        <f t="shared" si="0"/>
        <v>7.6275434811333795E-2</v>
      </c>
      <c r="F18" s="40">
        <f t="shared" si="1"/>
        <v>1.2629223240977339</v>
      </c>
    </row>
    <row r="19" spans="1:6" ht="25.5" x14ac:dyDescent="0.25">
      <c r="A19" s="5" t="s">
        <v>107</v>
      </c>
      <c r="B19" s="33">
        <v>470</v>
      </c>
      <c r="C19" s="6">
        <v>3248.7</v>
      </c>
      <c r="D19" s="6">
        <v>206.85</v>
      </c>
      <c r="E19" s="38">
        <f t="shared" si="0"/>
        <v>6.3671622495151903E-2</v>
      </c>
      <c r="F19" s="40">
        <f t="shared" si="1"/>
        <v>0.4401063829787234</v>
      </c>
    </row>
    <row r="20" spans="1:6" ht="25.5" x14ac:dyDescent="0.25">
      <c r="A20" s="5" t="s">
        <v>108</v>
      </c>
      <c r="B20" s="33">
        <v>1457.71</v>
      </c>
      <c r="C20" s="6">
        <v>25664.05</v>
      </c>
      <c r="D20" s="6">
        <v>889.73</v>
      </c>
      <c r="E20" s="38">
        <f t="shared" si="0"/>
        <v>3.4668339564488067E-2</v>
      </c>
      <c r="F20" s="40">
        <f t="shared" si="1"/>
        <v>0.61036145735434344</v>
      </c>
    </row>
    <row r="21" spans="1:6" ht="25.5" x14ac:dyDescent="0.25">
      <c r="A21" s="5" t="s">
        <v>109</v>
      </c>
      <c r="B21" s="33">
        <v>39064.46</v>
      </c>
      <c r="C21" s="6">
        <v>183371.83</v>
      </c>
      <c r="D21" s="6">
        <v>58319.78</v>
      </c>
      <c r="E21" s="38">
        <f t="shared" si="0"/>
        <v>0.31804110805896413</v>
      </c>
      <c r="F21" s="40">
        <f t="shared" si="1"/>
        <v>1.4929114596745994</v>
      </c>
    </row>
    <row r="22" spans="1:6" ht="25.5" hidden="1" x14ac:dyDescent="0.25">
      <c r="A22" s="5" t="s">
        <v>113</v>
      </c>
      <c r="B22" s="33">
        <v>0</v>
      </c>
      <c r="C22" s="6"/>
      <c r="D22" s="6"/>
      <c r="E22" s="38" t="e">
        <f t="shared" si="0"/>
        <v>#DIV/0!</v>
      </c>
      <c r="F22" s="40" t="e">
        <f t="shared" si="1"/>
        <v>#DIV/0!</v>
      </c>
    </row>
    <row r="23" spans="1:6" ht="25.5" x14ac:dyDescent="0.25">
      <c r="A23" s="5" t="s">
        <v>110</v>
      </c>
      <c r="B23" s="33">
        <v>8516.08</v>
      </c>
      <c r="C23" s="6">
        <v>14729.51</v>
      </c>
      <c r="D23" s="6">
        <v>4033.7</v>
      </c>
      <c r="E23" s="38">
        <f t="shared" si="0"/>
        <v>0.27385160809830061</v>
      </c>
      <c r="F23" s="40" t="s">
        <v>92</v>
      </c>
    </row>
    <row r="24" spans="1:6" ht="25.5" x14ac:dyDescent="0.25">
      <c r="A24" s="5" t="s">
        <v>111</v>
      </c>
      <c r="B24" s="33">
        <v>2638.93</v>
      </c>
      <c r="C24" s="6">
        <v>8282.27</v>
      </c>
      <c r="D24" s="6">
        <v>0</v>
      </c>
      <c r="E24" s="38">
        <f t="shared" si="0"/>
        <v>0</v>
      </c>
      <c r="F24" s="40" t="s">
        <v>92</v>
      </c>
    </row>
    <row r="25" spans="1:6" ht="25.5" x14ac:dyDescent="0.25">
      <c r="A25" s="5" t="s">
        <v>112</v>
      </c>
      <c r="B25" s="33">
        <v>15</v>
      </c>
      <c r="C25" s="6">
        <v>359.91</v>
      </c>
      <c r="D25" s="6">
        <v>26</v>
      </c>
      <c r="E25" s="38">
        <f t="shared" si="0"/>
        <v>7.2240282292795416E-2</v>
      </c>
      <c r="F25" s="40" t="s">
        <v>92</v>
      </c>
    </row>
    <row r="26" spans="1:6" ht="25.5" x14ac:dyDescent="0.25">
      <c r="A26" s="5" t="s">
        <v>114</v>
      </c>
      <c r="B26" s="33">
        <v>0</v>
      </c>
      <c r="C26" s="6">
        <v>2142</v>
      </c>
      <c r="D26" s="6">
        <v>1630.38</v>
      </c>
      <c r="E26" s="38">
        <f t="shared" si="0"/>
        <v>0.76114845938375353</v>
      </c>
      <c r="F26" s="40"/>
    </row>
    <row r="27" spans="1:6" ht="25.5" x14ac:dyDescent="0.25">
      <c r="A27" s="5" t="s">
        <v>93</v>
      </c>
      <c r="B27" s="33">
        <v>39943.410000000003</v>
      </c>
      <c r="C27" s="6">
        <v>107078.57</v>
      </c>
      <c r="D27" s="6">
        <v>48688.11</v>
      </c>
      <c r="E27" s="38">
        <f t="shared" si="0"/>
        <v>0.4546951831725059</v>
      </c>
      <c r="F27" s="40">
        <f t="shared" si="1"/>
        <v>1.2189272272948153</v>
      </c>
    </row>
    <row r="28" spans="1:6" x14ac:dyDescent="0.25">
      <c r="A28" s="32" t="s">
        <v>84</v>
      </c>
      <c r="B28" s="34">
        <f>B27+B25+B24+B23+B22+B21+B20+B19+B18+B17+B16+B15+B14+B13+B12+B11+B10+B9+B8+B7</f>
        <v>305067.21000000002</v>
      </c>
      <c r="C28" s="34">
        <f>C27+C25+C24+C23+C22+C21+C20+C19+C18+C17+C16+C15+C14+C13+C12+C11+C10+C9+C8+C7+C26</f>
        <v>1235878.8500000001</v>
      </c>
      <c r="D28" s="34">
        <f>D27+D25+D24+D23+D22+D21+D20+D19+D18+D17+D16+D15+D14+D13+D12+D11+D10+D9+D8+D7+D26</f>
        <v>356266.3</v>
      </c>
      <c r="E28" s="39">
        <f>D28/C28</f>
        <v>0.28826959859374562</v>
      </c>
      <c r="F28" s="41">
        <f t="shared" si="1"/>
        <v>1.1678288859690951</v>
      </c>
    </row>
  </sheetData>
  <mergeCells count="6">
    <mergeCell ref="F5:F6"/>
    <mergeCell ref="A2:F2"/>
    <mergeCell ref="B5:B6"/>
    <mergeCell ref="A5:A6"/>
    <mergeCell ref="C5:D5"/>
    <mergeCell ref="E5:E6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2022-07-11T10:58:22Z</cp:lastPrinted>
  <dcterms:created xsi:type="dcterms:W3CDTF">2021-08-09T12:42:00Z</dcterms:created>
  <dcterms:modified xsi:type="dcterms:W3CDTF">2022-07-21T13:15:34Z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