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1\ПРОЕКТ БЮДЖЕТА 2021-2023\материалы вместе с проектом бюджета\"/>
    </mc:Choice>
  </mc:AlternateContent>
  <xr:revisionPtr revIDLastSave="0" documentId="13_ncr:1_{311B8E53-7610-4ED8-A04B-48B82332B282}" xr6:coauthVersionLast="47" xr6:coauthVersionMax="47" xr10:uidLastSave="{00000000-0000-0000-0000-000000000000}"/>
  <bookViews>
    <workbookView xWindow="3465" yWindow="3465" windowWidth="23565" windowHeight="11835" xr2:uid="{00000000-000D-0000-FFFF-FFFF00000000}"/>
  </bookViews>
  <sheets>
    <sheet name="Лист1" sheetId="2" r:id="rId1"/>
  </sheets>
  <definedNames>
    <definedName name="_xlnm.Print_Titles" localSheetId="0">Лист1!$10:$12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2" l="1"/>
  <c r="N27" i="2"/>
  <c r="Q34" i="2"/>
  <c r="P34" i="2"/>
  <c r="O16" i="2" l="1"/>
  <c r="M34" i="2" l="1"/>
  <c r="L34" i="2"/>
  <c r="M32" i="2"/>
  <c r="M30" i="2"/>
  <c r="L16" i="2"/>
  <c r="M16" i="2"/>
  <c r="N16" i="2"/>
  <c r="P16" i="2"/>
  <c r="Q16" i="2"/>
  <c r="L14" i="2"/>
  <c r="O14" i="2" l="1"/>
  <c r="P14" i="2"/>
  <c r="Q14" i="2"/>
  <c r="Q23" i="2" l="1"/>
  <c r="P23" i="2"/>
  <c r="O23" i="2"/>
  <c r="N23" i="2"/>
  <c r="M23" i="2"/>
  <c r="L23" i="2"/>
  <c r="O28" i="2"/>
  <c r="N28" i="2"/>
  <c r="M28" i="2"/>
  <c r="L28" i="2"/>
  <c r="P28" i="2"/>
  <c r="O18" i="2"/>
  <c r="O13" i="2" s="1"/>
  <c r="N18" i="2"/>
  <c r="M18" i="2"/>
  <c r="L18" i="2"/>
  <c r="L13" i="2" s="1"/>
  <c r="N14" i="2"/>
  <c r="M14" i="2"/>
  <c r="M13" i="2" l="1"/>
  <c r="N13" i="2"/>
  <c r="P18" i="2"/>
  <c r="P13" i="2" s="1"/>
  <c r="Q28" i="2"/>
  <c r="Q18" i="2"/>
  <c r="Q13" i="2" s="1"/>
</calcChain>
</file>

<file path=xl/sharedStrings.xml><?xml version="1.0" encoding="utf-8"?>
<sst xmlns="http://schemas.openxmlformats.org/spreadsheetml/2006/main" count="131" uniqueCount="85">
  <si>
    <t>Наименование финансового органа</t>
  </si>
  <si>
    <t>Наименование бюджета</t>
  </si>
  <si>
    <t>Номер реест-ровой записи</t>
  </si>
  <si>
    <t>Наименование группы источников доходов бюджетов</t>
  </si>
  <si>
    <t xml:space="preserve"> Наменование
подгруппы дохода бюджета</t>
  </si>
  <si>
    <t>Наименование источника доходов</t>
  </si>
  <si>
    <t>Код классификации
доходов бюджетов</t>
  </si>
  <si>
    <t>Основание</t>
  </si>
  <si>
    <t>Наименование главного администратора доходов бюджета</t>
  </si>
  <si>
    <t>Норматив зачислени 
в бюджет субъекта, %</t>
  </si>
  <si>
    <t>Прогноз доходов бюджетов</t>
  </si>
  <si>
    <t>2017 год</t>
  </si>
  <si>
    <t>2018 год</t>
  </si>
  <si>
    <t>2019 год</t>
  </si>
  <si>
    <t>2020 год</t>
  </si>
  <si>
    <t>Налоговые и неналоговые доходы</t>
  </si>
  <si>
    <t>Налоги на прибыль, доходы</t>
  </si>
  <si>
    <t>18210100000000000000</t>
  </si>
  <si>
    <t>х</t>
  </si>
  <si>
    <t>УФНС по Калининградской области</t>
  </si>
  <si>
    <t>Налог на доходы физических лиц</t>
  </si>
  <si>
    <t>18210102000010000110</t>
  </si>
  <si>
    <t>Налоговый кодекс, раздел VIII, глава 23, статья,207, пп.1-4</t>
  </si>
  <si>
    <t>Налоги на товары (работы, услуги), реализуемые на территории РФ</t>
  </si>
  <si>
    <t>18210300000000000000</t>
  </si>
  <si>
    <t>Налоговый кодекс, раздел VIII, глава 22, статья,179, п.1</t>
  </si>
  <si>
    <t>Акцизы на нефтепродукты</t>
  </si>
  <si>
    <t xml:space="preserve"> 18210302230010000110</t>
  </si>
  <si>
    <t>Налоги на совокупный доход</t>
  </si>
  <si>
    <t>18210500000000000000</t>
  </si>
  <si>
    <t>Единый налог по упрощён. системе налогообложения</t>
  </si>
  <si>
    <t xml:space="preserve"> 18210501000000000110</t>
  </si>
  <si>
    <t>Налоговый кодекс, раздел VIII.1, глава 26.2, статья 346.12, п.1</t>
  </si>
  <si>
    <t>Налоги на имущество</t>
  </si>
  <si>
    <t>18210600000000000000</t>
  </si>
  <si>
    <t>Налог на имущество организаций</t>
  </si>
  <si>
    <t xml:space="preserve"> 18210602000020000110</t>
  </si>
  <si>
    <t>Налоговый кодекс, раздел IX, глава 30, статья 373, п.1</t>
  </si>
  <si>
    <t>Государственная пошлина</t>
  </si>
  <si>
    <t>Разные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</si>
  <si>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</si>
  <si>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</si>
  <si>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</si>
  <si>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</si>
  <si>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</si>
  <si>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</t>
  </si>
  <si>
    <t>Доходы от продажи материальных и нематериальных активов</t>
  </si>
  <si>
    <t>00011400000000000000</t>
  </si>
  <si>
    <t>Штрафы, санкции, возмещение ущерба</t>
  </si>
  <si>
    <t>Штрафы, 
санкции, возмещение ущерба</t>
  </si>
  <si>
    <t>00011600000000000000</t>
  </si>
  <si>
    <t xml:space="preserve">Прочие неналоговые доходы </t>
  </si>
  <si>
    <t>00011700000000000000</t>
  </si>
  <si>
    <t>Местный бюджет</t>
  </si>
  <si>
    <t xml:space="preserve"> Единый налог на вмененный доход </t>
  </si>
  <si>
    <t xml:space="preserve"> 18210502000000000110</t>
  </si>
  <si>
    <t>Единый сельскохозяйственный налог</t>
  </si>
  <si>
    <t xml:space="preserve"> Налог, взимаемый в связи с применением патентной системы налогообложения</t>
  </si>
  <si>
    <t xml:space="preserve"> 18210503000000000110</t>
  </si>
  <si>
    <t xml:space="preserve"> 18210504000000000110</t>
  </si>
  <si>
    <t>Налоговый кодекс, раздел VIII.1, глава 26.3, статья 346.28, п.1</t>
  </si>
  <si>
    <t>Налоговый кодекс, раздел VIII.1, глава 26.5, статья 346.44, п.1</t>
  </si>
  <si>
    <t>Налоговый кодекс, раздел VIII.1, глава 26.1, статья 346.2, п.1-2</t>
  </si>
  <si>
    <t xml:space="preserve"> Государственная пошлина по делам, рассматриваемым в судах общей юрисдикции</t>
  </si>
  <si>
    <t>18210803010011000110</t>
  </si>
  <si>
    <t>18210800000000000110</t>
  </si>
  <si>
    <t>Налоговый кодекс, раздел VIII, глава 25.3, статья 333.17, п.1-2</t>
  </si>
  <si>
    <t>Единица измерения: тыс. рублей</t>
  </si>
  <si>
    <t>на 2021 год</t>
  </si>
  <si>
    <t>Налог на имущество физических лиц</t>
  </si>
  <si>
    <t>18210601000020000110</t>
  </si>
  <si>
    <t>Земельный налог с организаций</t>
  </si>
  <si>
    <t>18210603000020000110</t>
  </si>
  <si>
    <t>Земельный налог с физических лиц</t>
  </si>
  <si>
    <t>18210604000020000110</t>
  </si>
  <si>
    <t>Отдел по бюджету и финансам Светлогорского городского округа</t>
  </si>
  <si>
    <t>на 2022 год</t>
  </si>
  <si>
    <t>План 
на 2020 год</t>
  </si>
  <si>
    <t>Оценка исполнения 2020 года</t>
  </si>
  <si>
    <t>на 2023 год</t>
  </si>
  <si>
    <t>Кассовые поступления в текущем финансовом году
(по состоянию на 30.10.2020 г.)</t>
  </si>
  <si>
    <t>Доходы от перечисления части прибыли муниципальных унитарных предприятий</t>
  </si>
  <si>
    <t>Прочие доходы от использования имущества и прав</t>
  </si>
  <si>
    <t xml:space="preserve">на 1 ноября 2020 года </t>
  </si>
  <si>
    <t>Сведения о прогнозных объемах поступлений по видам доходов в бюджет муниципального образования "Светлогорский район" на  2021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</si>
</sst>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b/>
      <sz val="12"/>
      <color rgb="FF000000"/>
      <name val="Arial Cyr"/>
    </font>
    <font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5" fillId="0" borderId="2">
      <alignment horizontal="left" vertical="top" wrapText="1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8" fillId="2" borderId="0"/>
    <xf numFmtId="0" fontId="5" fillId="0" borderId="2">
      <alignment horizontal="center" vertical="center" wrapText="1"/>
    </xf>
    <xf numFmtId="49" fontId="5" fillId="0" borderId="2">
      <alignment horizontal="center" vertical="top" shrinkToFit="1"/>
    </xf>
    <xf numFmtId="0" fontId="5" fillId="0" borderId="0"/>
    <xf numFmtId="0" fontId="5" fillId="0" borderId="2">
      <alignment horizontal="center" vertical="top" wrapText="1"/>
    </xf>
    <xf numFmtId="0" fontId="8" fillId="0" borderId="0"/>
    <xf numFmtId="49" fontId="9" fillId="0" borderId="2">
      <alignment horizontal="left" vertical="top" shrinkToFit="1"/>
    </xf>
    <xf numFmtId="4" fontId="5" fillId="0" borderId="2">
      <alignment horizontal="right" vertical="top" shrinkToFit="1"/>
    </xf>
    <xf numFmtId="4" fontId="9" fillId="3" borderId="2">
      <alignment horizontal="right" vertical="top" shrinkToFit="1"/>
    </xf>
    <xf numFmtId="0" fontId="5" fillId="0" borderId="0">
      <alignment horizontal="left" wrapText="1"/>
    </xf>
    <xf numFmtId="10" fontId="5" fillId="0" borderId="2">
      <alignment horizontal="center" vertical="top" shrinkToFit="1"/>
    </xf>
    <xf numFmtId="10" fontId="9" fillId="3" borderId="2">
      <alignment horizontal="center" vertical="top" shrinkToFit="1"/>
    </xf>
    <xf numFmtId="0" fontId="10" fillId="0" borderId="0">
      <alignment horizontal="center" wrapText="1"/>
    </xf>
    <xf numFmtId="0" fontId="10" fillId="0" borderId="0">
      <alignment horizontal="center"/>
    </xf>
    <xf numFmtId="0" fontId="5" fillId="0" borderId="0">
      <alignment horizontal="right"/>
    </xf>
    <xf numFmtId="0" fontId="7" fillId="0" borderId="0"/>
    <xf numFmtId="4" fontId="9" fillId="4" borderId="2">
      <alignment horizontal="right" vertical="top" shrinkToFit="1"/>
    </xf>
    <xf numFmtId="10" fontId="9" fillId="4" borderId="2">
      <alignment horizontal="center" vertical="top" shrinkToFit="1"/>
    </xf>
    <xf numFmtId="49" fontId="11" fillId="0" borderId="2">
      <alignment horizontal="center"/>
    </xf>
    <xf numFmtId="0" fontId="12" fillId="0" borderId="0"/>
    <xf numFmtId="0" fontId="6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/>
    <xf numFmtId="2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/>
    <xf numFmtId="49" fontId="3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/>
    <xf numFmtId="2" fontId="3" fillId="5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4" fontId="3" fillId="5" borderId="1" xfId="0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/>
    </xf>
    <xf numFmtId="0" fontId="15" fillId="0" borderId="0" xfId="0" applyFont="1" applyFill="1" applyAlignment="1">
      <alignment horizontal="left"/>
    </xf>
    <xf numFmtId="2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right" vertical="center" wrapText="1"/>
    </xf>
    <xf numFmtId="2" fontId="17" fillId="5" borderId="1" xfId="1" applyNumberFormat="1" applyFont="1" applyFill="1" applyBorder="1" applyAlignment="1" applyProtection="1">
      <alignment horizontal="center" vertical="center" wrapText="1"/>
    </xf>
    <xf numFmtId="2" fontId="16" fillId="5" borderId="3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right" vertical="center" wrapText="1"/>
    </xf>
    <xf numFmtId="4" fontId="16" fillId="5" borderId="1" xfId="0" applyNumberFormat="1" applyFont="1" applyFill="1" applyBorder="1" applyAlignment="1">
      <alignment horizontal="right" vertical="center"/>
    </xf>
    <xf numFmtId="49" fontId="16" fillId="5" borderId="1" xfId="0" applyNumberFormat="1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2" fontId="20" fillId="5" borderId="1" xfId="0" applyNumberFormat="1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vertical="center"/>
    </xf>
    <xf numFmtId="2" fontId="20" fillId="5" borderId="3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4" fontId="20" fillId="5" borderId="3" xfId="0" applyNumberFormat="1" applyFont="1" applyFill="1" applyBorder="1" applyAlignment="1">
      <alignment horizontal="right" vertical="center"/>
    </xf>
    <xf numFmtId="2" fontId="19" fillId="5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9">
    <cellStyle name="br" xfId="2" xr:uid="{00000000-0005-0000-0000-000000000000}"/>
    <cellStyle name="col" xfId="3" xr:uid="{00000000-0005-0000-0000-000001000000}"/>
    <cellStyle name="style0" xfId="4" xr:uid="{00000000-0005-0000-0000-000002000000}"/>
    <cellStyle name="td" xfId="5" xr:uid="{00000000-0005-0000-0000-000003000000}"/>
    <cellStyle name="tr" xfId="6" xr:uid="{00000000-0005-0000-0000-000004000000}"/>
    <cellStyle name="xl21" xfId="7" xr:uid="{00000000-0005-0000-0000-000005000000}"/>
    <cellStyle name="xl22" xfId="8" xr:uid="{00000000-0005-0000-0000-000006000000}"/>
    <cellStyle name="xl23" xfId="9" xr:uid="{00000000-0005-0000-0000-000007000000}"/>
    <cellStyle name="xl24" xfId="10" xr:uid="{00000000-0005-0000-0000-000008000000}"/>
    <cellStyle name="xl25" xfId="11" xr:uid="{00000000-0005-0000-0000-000009000000}"/>
    <cellStyle name="xl26" xfId="12" xr:uid="{00000000-0005-0000-0000-00000A000000}"/>
    <cellStyle name="xl27" xfId="13" xr:uid="{00000000-0005-0000-0000-00000B000000}"/>
    <cellStyle name="xl28" xfId="14" xr:uid="{00000000-0005-0000-0000-00000C000000}"/>
    <cellStyle name="xl29" xfId="15" xr:uid="{00000000-0005-0000-0000-00000D000000}"/>
    <cellStyle name="xl30" xfId="16" xr:uid="{00000000-0005-0000-0000-00000E000000}"/>
    <cellStyle name="xl31" xfId="17" xr:uid="{00000000-0005-0000-0000-00000F000000}"/>
    <cellStyle name="xl32" xfId="18" xr:uid="{00000000-0005-0000-0000-000010000000}"/>
    <cellStyle name="xl33" xfId="19" xr:uid="{00000000-0005-0000-0000-000011000000}"/>
    <cellStyle name="xl34" xfId="20" xr:uid="{00000000-0005-0000-0000-000012000000}"/>
    <cellStyle name="xl35" xfId="21" xr:uid="{00000000-0005-0000-0000-000013000000}"/>
    <cellStyle name="xl36" xfId="22" xr:uid="{00000000-0005-0000-0000-000014000000}"/>
    <cellStyle name="xl37" xfId="1" xr:uid="{00000000-0005-0000-0000-000015000000}"/>
    <cellStyle name="xl38" xfId="23" xr:uid="{00000000-0005-0000-0000-000016000000}"/>
    <cellStyle name="xl39" xfId="24" xr:uid="{00000000-0005-0000-0000-000017000000}"/>
    <cellStyle name="xl52" xfId="25" xr:uid="{00000000-0005-0000-0000-000018000000}"/>
    <cellStyle name="Обычный" xfId="0" builtinId="0"/>
    <cellStyle name="Обычный 2" xfId="26" xr:uid="{00000000-0005-0000-0000-00001A000000}"/>
    <cellStyle name="Обычный 3" xfId="27" xr:uid="{00000000-0005-0000-0000-00001B000000}"/>
    <cellStyle name="Обычный 4" xfId="28" xr:uid="{00000000-0005-0000-0000-00001C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37"/>
  <sheetViews>
    <sheetView tabSelected="1" zoomScale="89" zoomScaleNormal="89" workbookViewId="0">
      <selection activeCell="D15" sqref="D15"/>
    </sheetView>
  </sheetViews>
  <sheetFormatPr defaultColWidth="9.140625" defaultRowHeight="15.75" x14ac:dyDescent="0.25"/>
  <cols>
    <col min="1" max="1" width="7.42578125" style="1" customWidth="1"/>
    <col min="2" max="2" width="16.42578125" style="1" customWidth="1"/>
    <col min="3" max="3" width="21.140625" style="1" customWidth="1"/>
    <col min="4" max="4" width="22.28515625" style="2" customWidth="1"/>
    <col min="5" max="5" width="26" style="1" customWidth="1"/>
    <col min="6" max="6" width="28.42578125" style="12" customWidth="1"/>
    <col min="7" max="7" width="27.85546875" style="1" customWidth="1"/>
    <col min="8" max="11" width="9.7109375" style="1" hidden="1" customWidth="1"/>
    <col min="12" max="12" width="11.85546875" style="3" customWidth="1"/>
    <col min="13" max="13" width="16.5703125" style="1" customWidth="1"/>
    <col min="14" max="14" width="12.28515625" style="3" customWidth="1"/>
    <col min="15" max="15" width="11.85546875" style="19" customWidth="1"/>
    <col min="16" max="17" width="11.85546875" style="3" customWidth="1"/>
    <col min="18" max="18" width="15.7109375" style="1" customWidth="1"/>
    <col min="19" max="19" width="75.5703125" style="1" customWidth="1"/>
    <col min="20" max="22" width="15.7109375" style="1" customWidth="1"/>
    <col min="23" max="16384" width="9.140625" style="1"/>
  </cols>
  <sheetData>
    <row r="2" spans="1:20" ht="18.75" x14ac:dyDescent="0.3">
      <c r="A2" s="58" t="s">
        <v>84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4" spans="1:20" hidden="1" x14ac:dyDescent="0.25">
      <c r="A4" s="59" t="s">
        <v>83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6" spans="1:20" x14ac:dyDescent="0.25">
      <c r="A6" s="1" t="s">
        <v>0</v>
      </c>
      <c r="D6" s="33" t="s">
        <v>75</v>
      </c>
      <c r="E6" s="27"/>
      <c r="F6" s="27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4"/>
      <c r="S6" s="4"/>
      <c r="T6" s="4"/>
    </row>
    <row r="7" spans="1:20" x14ac:dyDescent="0.25">
      <c r="A7" s="1" t="s">
        <v>1</v>
      </c>
      <c r="D7" s="34" t="s">
        <v>53</v>
      </c>
      <c r="E7" s="28"/>
      <c r="F7" s="29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4"/>
      <c r="S7" s="4"/>
      <c r="T7" s="4"/>
    </row>
    <row r="8" spans="1:20" x14ac:dyDescent="0.25">
      <c r="A8" s="1" t="s">
        <v>67</v>
      </c>
      <c r="R8" s="5"/>
      <c r="S8" s="5"/>
      <c r="T8" s="5"/>
    </row>
    <row r="10" spans="1:20" x14ac:dyDescent="0.25">
      <c r="A10" s="61" t="s">
        <v>2</v>
      </c>
      <c r="B10" s="61" t="s">
        <v>3</v>
      </c>
      <c r="C10" s="61" t="s">
        <v>4</v>
      </c>
      <c r="D10" s="57" t="s">
        <v>5</v>
      </c>
      <c r="E10" s="61" t="s">
        <v>6</v>
      </c>
      <c r="F10" s="57" t="s">
        <v>7</v>
      </c>
      <c r="G10" s="61" t="s">
        <v>8</v>
      </c>
      <c r="H10" s="61" t="s">
        <v>9</v>
      </c>
      <c r="I10" s="61"/>
      <c r="J10" s="61"/>
      <c r="K10" s="61"/>
      <c r="L10" s="57" t="s">
        <v>77</v>
      </c>
      <c r="M10" s="61" t="s">
        <v>80</v>
      </c>
      <c r="N10" s="57" t="s">
        <v>78</v>
      </c>
      <c r="O10" s="57" t="s">
        <v>10</v>
      </c>
      <c r="P10" s="57"/>
      <c r="Q10" s="57"/>
      <c r="R10" s="6"/>
      <c r="S10" s="6"/>
      <c r="T10" s="6"/>
    </row>
    <row r="11" spans="1:20" ht="31.5" x14ac:dyDescent="0.25">
      <c r="A11" s="61"/>
      <c r="B11" s="61"/>
      <c r="C11" s="61"/>
      <c r="D11" s="57"/>
      <c r="E11" s="61"/>
      <c r="F11" s="57"/>
      <c r="G11" s="61"/>
      <c r="H11" s="13" t="s">
        <v>11</v>
      </c>
      <c r="I11" s="13" t="s">
        <v>12</v>
      </c>
      <c r="J11" s="13" t="s">
        <v>13</v>
      </c>
      <c r="K11" s="13" t="s">
        <v>14</v>
      </c>
      <c r="L11" s="57"/>
      <c r="M11" s="61"/>
      <c r="N11" s="57"/>
      <c r="O11" s="17" t="s">
        <v>68</v>
      </c>
      <c r="P11" s="26" t="s">
        <v>76</v>
      </c>
      <c r="Q11" s="26" t="s">
        <v>79</v>
      </c>
      <c r="R11" s="6"/>
      <c r="S11" s="6"/>
      <c r="T11" s="6"/>
    </row>
    <row r="12" spans="1:20" x14ac:dyDescent="0.25">
      <c r="A12" s="13">
        <v>1</v>
      </c>
      <c r="B12" s="13">
        <v>2</v>
      </c>
      <c r="C12" s="13">
        <v>3</v>
      </c>
      <c r="D12" s="11">
        <v>4</v>
      </c>
      <c r="E12" s="13">
        <v>5</v>
      </c>
      <c r="F12" s="13">
        <v>6</v>
      </c>
      <c r="G12" s="13">
        <v>7</v>
      </c>
      <c r="H12" s="13"/>
      <c r="I12" s="13"/>
      <c r="J12" s="13"/>
      <c r="K12" s="13"/>
      <c r="L12" s="11">
        <v>8</v>
      </c>
      <c r="M12" s="13">
        <v>9</v>
      </c>
      <c r="N12" s="11">
        <v>10</v>
      </c>
      <c r="O12" s="17">
        <v>11</v>
      </c>
      <c r="P12" s="11">
        <v>12</v>
      </c>
      <c r="Q12" s="11">
        <v>13</v>
      </c>
      <c r="R12" s="6"/>
      <c r="S12" s="6"/>
      <c r="T12" s="6"/>
    </row>
    <row r="13" spans="1:20" ht="47.25" x14ac:dyDescent="0.25">
      <c r="A13" s="13"/>
      <c r="B13" s="7" t="s">
        <v>15</v>
      </c>
      <c r="C13" s="8"/>
      <c r="D13" s="9"/>
      <c r="E13" s="10"/>
      <c r="F13" s="10"/>
      <c r="G13" s="10"/>
      <c r="H13" s="13"/>
      <c r="I13" s="13"/>
      <c r="J13" s="13"/>
      <c r="K13" s="13"/>
      <c r="L13" s="32">
        <f>L14+L16+L18+L23+L28+L30+L33+L34+L35+L36+L37+L31+L32</f>
        <v>351949</v>
      </c>
      <c r="M13" s="32">
        <f>M14+M16+M18+M23+M28+M30+M33+M34+M35+M36+M37+M31+M32</f>
        <v>274314</v>
      </c>
      <c r="N13" s="32">
        <f>N14+N16+N18+N23+N28+N30+N33+N34+N35+N36+N37+N31+N32</f>
        <v>359914</v>
      </c>
      <c r="O13" s="32">
        <f>O14+O16+O18+O23+O28+O30+O31+O32+O33+O34+O35+O36+O37</f>
        <v>353760</v>
      </c>
      <c r="P13" s="32">
        <f>P14+P16+P18+P23+P28+P30+P33+P34+P35+P36+P37+P31+P32</f>
        <v>356046.7</v>
      </c>
      <c r="Q13" s="32">
        <f>Q14+Q16+Q18+Q23+Q28+Q30+Q33+Q34+Q35+Q36+Q37+Q31+Q32</f>
        <v>375508.2</v>
      </c>
      <c r="R13" s="6"/>
      <c r="S13" s="6"/>
      <c r="T13" s="6"/>
    </row>
    <row r="14" spans="1:20" s="19" customFormat="1" ht="31.5" x14ac:dyDescent="0.25">
      <c r="A14" s="17"/>
      <c r="B14" s="15"/>
      <c r="C14" s="45" t="s">
        <v>16</v>
      </c>
      <c r="D14" s="46"/>
      <c r="E14" s="47" t="s">
        <v>17</v>
      </c>
      <c r="F14" s="47" t="s">
        <v>18</v>
      </c>
      <c r="G14" s="47" t="s">
        <v>19</v>
      </c>
      <c r="H14" s="48"/>
      <c r="I14" s="48"/>
      <c r="J14" s="48"/>
      <c r="K14" s="48"/>
      <c r="L14" s="49">
        <f>L15</f>
        <v>108425</v>
      </c>
      <c r="M14" s="49">
        <f>M15</f>
        <v>77388</v>
      </c>
      <c r="N14" s="49">
        <f t="shared" ref="N14:Q14" si="0">N15</f>
        <v>108500</v>
      </c>
      <c r="O14" s="49">
        <f t="shared" si="0"/>
        <v>108500</v>
      </c>
      <c r="P14" s="49">
        <f t="shared" si="0"/>
        <v>113057</v>
      </c>
      <c r="Q14" s="49">
        <f t="shared" si="0"/>
        <v>117932</v>
      </c>
      <c r="R14" s="22"/>
      <c r="S14" s="22"/>
      <c r="T14" s="22"/>
    </row>
    <row r="15" spans="1:20" s="19" customFormat="1" ht="47.25" x14ac:dyDescent="0.25">
      <c r="A15" s="17"/>
      <c r="B15" s="15"/>
      <c r="C15" s="16"/>
      <c r="D15" s="35" t="s">
        <v>20</v>
      </c>
      <c r="E15" s="35" t="s">
        <v>21</v>
      </c>
      <c r="F15" s="35" t="s">
        <v>22</v>
      </c>
      <c r="G15" s="35" t="s">
        <v>19</v>
      </c>
      <c r="H15" s="36">
        <v>85</v>
      </c>
      <c r="I15" s="36"/>
      <c r="J15" s="36"/>
      <c r="K15" s="36"/>
      <c r="L15" s="37">
        <v>108425</v>
      </c>
      <c r="M15" s="37">
        <v>77388</v>
      </c>
      <c r="N15" s="37">
        <v>108500</v>
      </c>
      <c r="O15" s="37">
        <v>108500</v>
      </c>
      <c r="P15" s="37">
        <v>113057</v>
      </c>
      <c r="Q15" s="37">
        <v>117932</v>
      </c>
      <c r="R15" s="22"/>
      <c r="S15" s="22"/>
      <c r="T15" s="22"/>
    </row>
    <row r="16" spans="1:20" s="19" customFormat="1" ht="63" x14ac:dyDescent="0.25">
      <c r="A16" s="17"/>
      <c r="B16" s="15"/>
      <c r="C16" s="45" t="s">
        <v>23</v>
      </c>
      <c r="D16" s="47"/>
      <c r="E16" s="47" t="s">
        <v>24</v>
      </c>
      <c r="F16" s="47" t="s">
        <v>18</v>
      </c>
      <c r="G16" s="47" t="s">
        <v>19</v>
      </c>
      <c r="H16" s="48"/>
      <c r="I16" s="48"/>
      <c r="J16" s="48"/>
      <c r="K16" s="48"/>
      <c r="L16" s="49">
        <f>L17</f>
        <v>6488</v>
      </c>
      <c r="M16" s="49">
        <f t="shared" ref="M16:Q16" si="1">M17</f>
        <v>4827</v>
      </c>
      <c r="N16" s="49">
        <f t="shared" si="1"/>
        <v>5927</v>
      </c>
      <c r="O16" s="49">
        <f>O17</f>
        <v>6631</v>
      </c>
      <c r="P16" s="49">
        <f t="shared" si="1"/>
        <v>6631</v>
      </c>
      <c r="Q16" s="49">
        <f t="shared" si="1"/>
        <v>6631</v>
      </c>
      <c r="R16" s="22"/>
      <c r="S16" s="22"/>
      <c r="T16" s="22"/>
    </row>
    <row r="17" spans="1:17" s="19" customFormat="1" ht="47.25" x14ac:dyDescent="0.25">
      <c r="A17" s="14"/>
      <c r="B17" s="15"/>
      <c r="C17" s="15"/>
      <c r="D17" s="38" t="s">
        <v>26</v>
      </c>
      <c r="E17" s="35" t="s">
        <v>27</v>
      </c>
      <c r="F17" s="39" t="s">
        <v>25</v>
      </c>
      <c r="G17" s="35" t="s">
        <v>19</v>
      </c>
      <c r="H17" s="36">
        <v>61.7</v>
      </c>
      <c r="I17" s="40">
        <v>57.4</v>
      </c>
      <c r="J17" s="40">
        <v>60.2</v>
      </c>
      <c r="K17" s="40">
        <v>88</v>
      </c>
      <c r="L17" s="37">
        <v>6488</v>
      </c>
      <c r="M17" s="37">
        <v>4827</v>
      </c>
      <c r="N17" s="37">
        <v>5927</v>
      </c>
      <c r="O17" s="41">
        <v>6631</v>
      </c>
      <c r="P17" s="42">
        <v>6631</v>
      </c>
      <c r="Q17" s="42">
        <v>6631</v>
      </c>
    </row>
    <row r="18" spans="1:17" s="19" customFormat="1" ht="31.5" x14ac:dyDescent="0.25">
      <c r="A18" s="14"/>
      <c r="B18" s="15"/>
      <c r="C18" s="45" t="s">
        <v>28</v>
      </c>
      <c r="D18" s="47"/>
      <c r="E18" s="47" t="s">
        <v>29</v>
      </c>
      <c r="F18" s="47" t="s">
        <v>18</v>
      </c>
      <c r="G18" s="47" t="s">
        <v>19</v>
      </c>
      <c r="H18" s="50"/>
      <c r="I18" s="50"/>
      <c r="J18" s="50"/>
      <c r="K18" s="50"/>
      <c r="L18" s="49">
        <f>SUM(L19:L22)</f>
        <v>39076</v>
      </c>
      <c r="M18" s="49">
        <f t="shared" ref="M18:Q18" si="2">SUM(M19:M22)</f>
        <v>36455</v>
      </c>
      <c r="N18" s="49">
        <f t="shared" si="2"/>
        <v>38607</v>
      </c>
      <c r="O18" s="49">
        <f t="shared" si="2"/>
        <v>36739</v>
      </c>
      <c r="P18" s="49">
        <f t="shared" si="2"/>
        <v>37584</v>
      </c>
      <c r="Q18" s="49">
        <f t="shared" si="2"/>
        <v>39170</v>
      </c>
    </row>
    <row r="19" spans="1:17" s="19" customFormat="1" ht="47.25" x14ac:dyDescent="0.25">
      <c r="A19" s="14"/>
      <c r="B19" s="15"/>
      <c r="C19" s="15"/>
      <c r="D19" s="35" t="s">
        <v>30</v>
      </c>
      <c r="E19" s="43" t="s">
        <v>31</v>
      </c>
      <c r="F19" s="35" t="s">
        <v>32</v>
      </c>
      <c r="G19" s="35" t="s">
        <v>19</v>
      </c>
      <c r="H19" s="36">
        <v>80</v>
      </c>
      <c r="I19" s="40">
        <v>80</v>
      </c>
      <c r="J19" s="40">
        <v>80</v>
      </c>
      <c r="K19" s="40">
        <v>80</v>
      </c>
      <c r="L19" s="37">
        <v>17980</v>
      </c>
      <c r="M19" s="37">
        <v>19508</v>
      </c>
      <c r="N19" s="37">
        <v>20808</v>
      </c>
      <c r="O19" s="37">
        <v>28200</v>
      </c>
      <c r="P19" s="42">
        <v>28849</v>
      </c>
      <c r="Q19" s="42">
        <v>30003</v>
      </c>
    </row>
    <row r="20" spans="1:17" s="19" customFormat="1" ht="54" customHeight="1" x14ac:dyDescent="0.25">
      <c r="A20" s="14"/>
      <c r="B20" s="15"/>
      <c r="C20" s="15"/>
      <c r="D20" s="35" t="s">
        <v>54</v>
      </c>
      <c r="E20" s="43" t="s">
        <v>55</v>
      </c>
      <c r="F20" s="44" t="s">
        <v>60</v>
      </c>
      <c r="G20" s="35" t="s">
        <v>19</v>
      </c>
      <c r="H20" s="36"/>
      <c r="I20" s="40"/>
      <c r="J20" s="40"/>
      <c r="K20" s="40"/>
      <c r="L20" s="37">
        <v>20200</v>
      </c>
      <c r="M20" s="37">
        <v>16650</v>
      </c>
      <c r="N20" s="37">
        <v>17289</v>
      </c>
      <c r="O20" s="37">
        <v>0</v>
      </c>
      <c r="P20" s="42">
        <v>0</v>
      </c>
      <c r="Q20" s="42">
        <v>0</v>
      </c>
    </row>
    <row r="21" spans="1:17" s="19" customFormat="1" ht="45.75" customHeight="1" x14ac:dyDescent="0.25">
      <c r="A21" s="14"/>
      <c r="B21" s="15"/>
      <c r="C21" s="15"/>
      <c r="D21" s="35" t="s">
        <v>56</v>
      </c>
      <c r="E21" s="43" t="s">
        <v>58</v>
      </c>
      <c r="F21" s="44" t="s">
        <v>62</v>
      </c>
      <c r="G21" s="35" t="s">
        <v>19</v>
      </c>
      <c r="H21" s="36"/>
      <c r="I21" s="40"/>
      <c r="J21" s="40"/>
      <c r="K21" s="40"/>
      <c r="L21" s="37">
        <v>0</v>
      </c>
      <c r="M21" s="37">
        <v>0</v>
      </c>
      <c r="N21" s="37">
        <v>0</v>
      </c>
      <c r="O21" s="37">
        <v>0</v>
      </c>
      <c r="P21" s="42">
        <v>0</v>
      </c>
      <c r="Q21" s="42">
        <v>0</v>
      </c>
    </row>
    <row r="22" spans="1:17" s="19" customFormat="1" ht="76.5" customHeight="1" x14ac:dyDescent="0.25">
      <c r="A22" s="14"/>
      <c r="B22" s="15"/>
      <c r="C22" s="15"/>
      <c r="D22" s="35" t="s">
        <v>57</v>
      </c>
      <c r="E22" s="43" t="s">
        <v>59</v>
      </c>
      <c r="F22" s="44" t="s">
        <v>61</v>
      </c>
      <c r="G22" s="35" t="s">
        <v>19</v>
      </c>
      <c r="H22" s="36"/>
      <c r="I22" s="40"/>
      <c r="J22" s="40"/>
      <c r="K22" s="40"/>
      <c r="L22" s="37">
        <v>896</v>
      </c>
      <c r="M22" s="37">
        <v>297</v>
      </c>
      <c r="N22" s="37">
        <v>510</v>
      </c>
      <c r="O22" s="37">
        <v>8539</v>
      </c>
      <c r="P22" s="42">
        <v>8735</v>
      </c>
      <c r="Q22" s="42">
        <v>9167</v>
      </c>
    </row>
    <row r="23" spans="1:17" s="19" customFormat="1" ht="31.5" x14ac:dyDescent="0.25">
      <c r="A23" s="14"/>
      <c r="B23" s="15"/>
      <c r="C23" s="45" t="s">
        <v>33</v>
      </c>
      <c r="D23" s="47"/>
      <c r="E23" s="47" t="s">
        <v>34</v>
      </c>
      <c r="F23" s="47" t="s">
        <v>18</v>
      </c>
      <c r="G23" s="47" t="s">
        <v>19</v>
      </c>
      <c r="H23" s="50"/>
      <c r="I23" s="50"/>
      <c r="J23" s="50"/>
      <c r="K23" s="50"/>
      <c r="L23" s="49">
        <f>SUM(L24:L27)</f>
        <v>66273</v>
      </c>
      <c r="M23" s="49">
        <f t="shared" ref="M23:Q23" si="3">SUM(M24:M27)</f>
        <v>41186</v>
      </c>
      <c r="N23" s="49">
        <f t="shared" si="3"/>
        <v>69164</v>
      </c>
      <c r="O23" s="49">
        <f t="shared" si="3"/>
        <v>72228</v>
      </c>
      <c r="P23" s="49">
        <f t="shared" si="3"/>
        <v>76482</v>
      </c>
      <c r="Q23" s="49">
        <f t="shared" si="3"/>
        <v>78016</v>
      </c>
    </row>
    <row r="24" spans="1:17" s="19" customFormat="1" ht="31.5" x14ac:dyDescent="0.25">
      <c r="A24" s="14"/>
      <c r="B24" s="15"/>
      <c r="C24" s="21"/>
      <c r="D24" s="16" t="s">
        <v>69</v>
      </c>
      <c r="E24" s="20" t="s">
        <v>70</v>
      </c>
      <c r="F24" s="16" t="s">
        <v>37</v>
      </c>
      <c r="G24" s="16" t="s">
        <v>19</v>
      </c>
      <c r="H24" s="18"/>
      <c r="I24" s="18"/>
      <c r="J24" s="18"/>
      <c r="K24" s="18"/>
      <c r="L24" s="30">
        <v>24008</v>
      </c>
      <c r="M24" s="30">
        <v>5474</v>
      </c>
      <c r="N24" s="30">
        <v>24000</v>
      </c>
      <c r="O24" s="30">
        <v>24000</v>
      </c>
      <c r="P24" s="30">
        <v>24480</v>
      </c>
      <c r="Q24" s="30">
        <v>25044</v>
      </c>
    </row>
    <row r="25" spans="1:17" s="19" customFormat="1" ht="31.5" x14ac:dyDescent="0.25">
      <c r="A25" s="14"/>
      <c r="B25" s="15"/>
      <c r="C25" s="15"/>
      <c r="D25" s="16" t="s">
        <v>35</v>
      </c>
      <c r="E25" s="16" t="s">
        <v>36</v>
      </c>
      <c r="F25" s="16" t="s">
        <v>37</v>
      </c>
      <c r="G25" s="16" t="s">
        <v>19</v>
      </c>
      <c r="H25" s="17">
        <v>100</v>
      </c>
      <c r="I25" s="18"/>
      <c r="J25" s="18"/>
      <c r="K25" s="18"/>
      <c r="L25" s="30">
        <v>12000</v>
      </c>
      <c r="M25" s="30">
        <v>9831</v>
      </c>
      <c r="N25" s="30">
        <v>12000</v>
      </c>
      <c r="O25" s="30">
        <v>15064</v>
      </c>
      <c r="P25" s="31">
        <v>15765</v>
      </c>
      <c r="Q25" s="31">
        <v>16378</v>
      </c>
    </row>
    <row r="26" spans="1:17" s="19" customFormat="1" ht="31.5" x14ac:dyDescent="0.25">
      <c r="A26" s="14"/>
      <c r="B26" s="15"/>
      <c r="C26" s="15"/>
      <c r="D26" s="16" t="s">
        <v>71</v>
      </c>
      <c r="E26" s="20" t="s">
        <v>72</v>
      </c>
      <c r="F26" s="16" t="s">
        <v>37</v>
      </c>
      <c r="G26" s="16" t="s">
        <v>19</v>
      </c>
      <c r="H26" s="17"/>
      <c r="I26" s="18"/>
      <c r="J26" s="18"/>
      <c r="K26" s="18"/>
      <c r="L26" s="30">
        <v>24300</v>
      </c>
      <c r="M26" s="30">
        <v>22714</v>
      </c>
      <c r="N26" s="30">
        <f>27300+108</f>
        <v>27408</v>
      </c>
      <c r="O26" s="30">
        <v>27408</v>
      </c>
      <c r="P26" s="31">
        <v>30251</v>
      </c>
      <c r="Q26" s="31">
        <v>30487</v>
      </c>
    </row>
    <row r="27" spans="1:17" s="19" customFormat="1" ht="31.5" x14ac:dyDescent="0.25">
      <c r="A27" s="14"/>
      <c r="B27" s="15"/>
      <c r="C27" s="15"/>
      <c r="D27" s="16" t="s">
        <v>73</v>
      </c>
      <c r="E27" s="20" t="s">
        <v>74</v>
      </c>
      <c r="F27" s="16" t="s">
        <v>37</v>
      </c>
      <c r="G27" s="16" t="s">
        <v>19</v>
      </c>
      <c r="H27" s="17"/>
      <c r="I27" s="18"/>
      <c r="J27" s="18"/>
      <c r="K27" s="18"/>
      <c r="L27" s="30">
        <v>5965</v>
      </c>
      <c r="M27" s="30">
        <v>3167</v>
      </c>
      <c r="N27" s="30">
        <f>5670+86</f>
        <v>5756</v>
      </c>
      <c r="O27" s="30">
        <v>5756</v>
      </c>
      <c r="P27" s="31">
        <v>5986</v>
      </c>
      <c r="Q27" s="31">
        <v>6107</v>
      </c>
    </row>
    <row r="28" spans="1:17" s="19" customFormat="1" ht="31.5" x14ac:dyDescent="0.25">
      <c r="A28" s="14"/>
      <c r="B28" s="15"/>
      <c r="C28" s="45" t="s">
        <v>38</v>
      </c>
      <c r="D28" s="47"/>
      <c r="E28" s="51" t="s">
        <v>65</v>
      </c>
      <c r="F28" s="47" t="s">
        <v>18</v>
      </c>
      <c r="G28" s="47" t="s">
        <v>19</v>
      </c>
      <c r="H28" s="48"/>
      <c r="I28" s="50"/>
      <c r="J28" s="50"/>
      <c r="K28" s="50"/>
      <c r="L28" s="49">
        <f>L29</f>
        <v>3800</v>
      </c>
      <c r="M28" s="49">
        <f t="shared" ref="M28:Q28" si="4">M29</f>
        <v>3612</v>
      </c>
      <c r="N28" s="49">
        <f t="shared" si="4"/>
        <v>4300</v>
      </c>
      <c r="O28" s="49">
        <f t="shared" si="4"/>
        <v>4305</v>
      </c>
      <c r="P28" s="49">
        <f t="shared" si="4"/>
        <v>4477</v>
      </c>
      <c r="Q28" s="49">
        <f t="shared" si="4"/>
        <v>4650</v>
      </c>
    </row>
    <row r="29" spans="1:17" s="19" customFormat="1" ht="108.75" customHeight="1" x14ac:dyDescent="0.25">
      <c r="A29" s="14"/>
      <c r="B29" s="15"/>
      <c r="C29" s="15"/>
      <c r="D29" s="16" t="s">
        <v>63</v>
      </c>
      <c r="E29" s="16" t="s">
        <v>64</v>
      </c>
      <c r="F29" s="23" t="s">
        <v>66</v>
      </c>
      <c r="G29" s="16" t="s">
        <v>19</v>
      </c>
      <c r="H29" s="17"/>
      <c r="I29" s="18"/>
      <c r="J29" s="18"/>
      <c r="K29" s="18"/>
      <c r="L29" s="30">
        <v>3800</v>
      </c>
      <c r="M29" s="30">
        <v>3612</v>
      </c>
      <c r="N29" s="30">
        <v>4300</v>
      </c>
      <c r="O29" s="30">
        <v>4305</v>
      </c>
      <c r="P29" s="31">
        <v>4477</v>
      </c>
      <c r="Q29" s="31">
        <v>4650</v>
      </c>
    </row>
    <row r="30" spans="1:17" s="19" customFormat="1" ht="110.25" x14ac:dyDescent="0.25">
      <c r="A30" s="14"/>
      <c r="B30" s="15"/>
      <c r="C30" s="45" t="s">
        <v>40</v>
      </c>
      <c r="D30" s="45" t="s">
        <v>40</v>
      </c>
      <c r="E30" s="51" t="s">
        <v>41</v>
      </c>
      <c r="F30" s="46" t="s">
        <v>39</v>
      </c>
      <c r="G30" s="46" t="s">
        <v>39</v>
      </c>
      <c r="H30" s="50"/>
      <c r="I30" s="50"/>
      <c r="J30" s="50"/>
      <c r="K30" s="50"/>
      <c r="L30" s="52">
        <v>103850</v>
      </c>
      <c r="M30" s="52">
        <f>87171+906</f>
        <v>88077</v>
      </c>
      <c r="N30" s="52">
        <v>108171</v>
      </c>
      <c r="O30" s="52">
        <v>103720</v>
      </c>
      <c r="P30" s="52">
        <v>105720</v>
      </c>
      <c r="Q30" s="52">
        <v>105720</v>
      </c>
    </row>
    <row r="31" spans="1:17" s="19" customFormat="1" ht="94.5" x14ac:dyDescent="0.25">
      <c r="A31" s="24"/>
      <c r="B31" s="25"/>
      <c r="C31" s="45" t="s">
        <v>81</v>
      </c>
      <c r="D31" s="45" t="s">
        <v>81</v>
      </c>
      <c r="E31" s="51" t="s">
        <v>41</v>
      </c>
      <c r="F31" s="46" t="s">
        <v>39</v>
      </c>
      <c r="G31" s="46" t="s">
        <v>39</v>
      </c>
      <c r="H31" s="54"/>
      <c r="I31" s="54"/>
      <c r="J31" s="54"/>
      <c r="K31" s="54"/>
      <c r="L31" s="55">
        <v>640</v>
      </c>
      <c r="M31" s="55">
        <v>640</v>
      </c>
      <c r="N31" s="55">
        <v>640</v>
      </c>
      <c r="O31" s="55">
        <v>1126</v>
      </c>
      <c r="P31" s="55">
        <v>1126</v>
      </c>
      <c r="Q31" s="55">
        <v>1126</v>
      </c>
    </row>
    <row r="32" spans="1:17" s="19" customFormat="1" ht="47.25" x14ac:dyDescent="0.25">
      <c r="A32" s="24"/>
      <c r="B32" s="25"/>
      <c r="C32" s="45" t="s">
        <v>82</v>
      </c>
      <c r="D32" s="45" t="s">
        <v>82</v>
      </c>
      <c r="E32" s="51" t="s">
        <v>41</v>
      </c>
      <c r="F32" s="46" t="s">
        <v>39</v>
      </c>
      <c r="G32" s="46" t="s">
        <v>39</v>
      </c>
      <c r="H32" s="54"/>
      <c r="I32" s="54"/>
      <c r="J32" s="54"/>
      <c r="K32" s="54"/>
      <c r="L32" s="55">
        <v>3275</v>
      </c>
      <c r="M32" s="55">
        <f>930+1176</f>
        <v>2106</v>
      </c>
      <c r="N32" s="55">
        <v>3275</v>
      </c>
      <c r="O32" s="55">
        <v>2510</v>
      </c>
      <c r="P32" s="55">
        <v>2510</v>
      </c>
      <c r="Q32" s="55">
        <v>2510</v>
      </c>
    </row>
    <row r="33" spans="1:17" s="19" customFormat="1" ht="63" x14ac:dyDescent="0.25">
      <c r="A33" s="24"/>
      <c r="B33" s="25"/>
      <c r="C33" s="45" t="s">
        <v>42</v>
      </c>
      <c r="D33" s="45" t="s">
        <v>42</v>
      </c>
      <c r="E33" s="51" t="s">
        <v>43</v>
      </c>
      <c r="F33" s="53" t="s">
        <v>39</v>
      </c>
      <c r="G33" s="53" t="s">
        <v>39</v>
      </c>
      <c r="H33" s="54"/>
      <c r="I33" s="54"/>
      <c r="J33" s="54"/>
      <c r="K33" s="54"/>
      <c r="L33" s="55">
        <v>115</v>
      </c>
      <c r="M33" s="55">
        <v>115</v>
      </c>
      <c r="N33" s="55">
        <v>115</v>
      </c>
      <c r="O33" s="55">
        <v>106</v>
      </c>
      <c r="P33" s="55">
        <v>116</v>
      </c>
      <c r="Q33" s="55">
        <v>127</v>
      </c>
    </row>
    <row r="34" spans="1:17" s="19" customFormat="1" ht="78.75" x14ac:dyDescent="0.25">
      <c r="A34" s="24"/>
      <c r="B34" s="25"/>
      <c r="C34" s="56" t="s">
        <v>44</v>
      </c>
      <c r="D34" s="56" t="s">
        <v>44</v>
      </c>
      <c r="E34" s="51" t="s">
        <v>45</v>
      </c>
      <c r="F34" s="53" t="s">
        <v>39</v>
      </c>
      <c r="G34" s="53" t="s">
        <v>39</v>
      </c>
      <c r="H34" s="54"/>
      <c r="I34" s="54"/>
      <c r="J34" s="54"/>
      <c r="K34" s="54"/>
      <c r="L34" s="55">
        <f>10+98</f>
        <v>108</v>
      </c>
      <c r="M34" s="55">
        <f>13+133</f>
        <v>146</v>
      </c>
      <c r="N34" s="55">
        <v>146</v>
      </c>
      <c r="O34" s="55">
        <v>54</v>
      </c>
      <c r="P34" s="55">
        <f>117-51.3</f>
        <v>65.7</v>
      </c>
      <c r="Q34" s="55">
        <f>127-55.8</f>
        <v>71.2</v>
      </c>
    </row>
    <row r="35" spans="1:17" s="19" customFormat="1" ht="78.75" x14ac:dyDescent="0.25">
      <c r="A35" s="24"/>
      <c r="B35" s="25"/>
      <c r="C35" s="45" t="s">
        <v>46</v>
      </c>
      <c r="D35" s="45" t="s">
        <v>46</v>
      </c>
      <c r="E35" s="51" t="s">
        <v>47</v>
      </c>
      <c r="F35" s="53" t="s">
        <v>39</v>
      </c>
      <c r="G35" s="53" t="s">
        <v>39</v>
      </c>
      <c r="H35" s="54"/>
      <c r="I35" s="54"/>
      <c r="J35" s="54"/>
      <c r="K35" s="54"/>
      <c r="L35" s="55">
        <v>12306</v>
      </c>
      <c r="M35" s="55">
        <v>11270</v>
      </c>
      <c r="N35" s="55">
        <v>12306</v>
      </c>
      <c r="O35" s="55">
        <v>10278</v>
      </c>
      <c r="P35" s="55">
        <v>715</v>
      </c>
      <c r="Q35" s="55">
        <v>11992</v>
      </c>
    </row>
    <row r="36" spans="1:17" s="19" customFormat="1" ht="47.25" x14ac:dyDescent="0.25">
      <c r="A36" s="24"/>
      <c r="B36" s="25"/>
      <c r="C36" s="45" t="s">
        <v>48</v>
      </c>
      <c r="D36" s="45" t="s">
        <v>49</v>
      </c>
      <c r="E36" s="51" t="s">
        <v>50</v>
      </c>
      <c r="F36" s="53" t="s">
        <v>39</v>
      </c>
      <c r="G36" s="53" t="s">
        <v>39</v>
      </c>
      <c r="H36" s="54"/>
      <c r="I36" s="54"/>
      <c r="J36" s="54"/>
      <c r="K36" s="54"/>
      <c r="L36" s="55">
        <v>5000</v>
      </c>
      <c r="M36" s="55">
        <v>4834</v>
      </c>
      <c r="N36" s="55">
        <v>5000</v>
      </c>
      <c r="O36" s="55">
        <v>5000</v>
      </c>
      <c r="P36" s="55">
        <v>5000</v>
      </c>
      <c r="Q36" s="55">
        <v>5000</v>
      </c>
    </row>
    <row r="37" spans="1:17" s="19" customFormat="1" ht="47.25" x14ac:dyDescent="0.25">
      <c r="A37" s="24"/>
      <c r="B37" s="25"/>
      <c r="C37" s="45" t="s">
        <v>51</v>
      </c>
      <c r="D37" s="45" t="s">
        <v>51</v>
      </c>
      <c r="E37" s="51" t="s">
        <v>52</v>
      </c>
      <c r="F37" s="53" t="s">
        <v>39</v>
      </c>
      <c r="G37" s="53" t="s">
        <v>39</v>
      </c>
      <c r="H37" s="54"/>
      <c r="I37" s="54"/>
      <c r="J37" s="54"/>
      <c r="K37" s="54"/>
      <c r="L37" s="55">
        <v>2593</v>
      </c>
      <c r="M37" s="55">
        <v>3658</v>
      </c>
      <c r="N37" s="55">
        <v>3763</v>
      </c>
      <c r="O37" s="55">
        <v>2563</v>
      </c>
      <c r="P37" s="55">
        <v>2563</v>
      </c>
      <c r="Q37" s="55">
        <v>2563</v>
      </c>
    </row>
  </sheetData>
  <mergeCells count="16">
    <mergeCell ref="O10:Q10"/>
    <mergeCell ref="A2:Q2"/>
    <mergeCell ref="A4:Q4"/>
    <mergeCell ref="G6:Q6"/>
    <mergeCell ref="G7:Q7"/>
    <mergeCell ref="A10:A11"/>
    <mergeCell ref="B10:B11"/>
    <mergeCell ref="C10:C11"/>
    <mergeCell ref="D10:D11"/>
    <mergeCell ref="E10:E11"/>
    <mergeCell ref="F10:F11"/>
    <mergeCell ref="G10:G11"/>
    <mergeCell ref="H10:K10"/>
    <mergeCell ref="L10:L11"/>
    <mergeCell ref="M10:M11"/>
    <mergeCell ref="N10:N11"/>
  </mergeCells>
  <pageMargins left="0.6692913385826772" right="0.19685039370078741" top="0.74803149606299213" bottom="0.27559055118110237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Чечко Людмила Станиславовна</dc:creator>
  <cp:lastModifiedBy>Усманова Наталья Манулловна</cp:lastModifiedBy>
  <cp:lastPrinted>2020-11-13T10:09:42Z</cp:lastPrinted>
  <dcterms:created xsi:type="dcterms:W3CDTF">2017-10-31T15:07:42Z</dcterms:created>
  <dcterms:modified xsi:type="dcterms:W3CDTF">2022-03-10T07:26:23Z</dcterms:modified>
</cp:coreProperties>
</file>