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1\и с п о л н е н и е   б ю д ж е т а\ОТЧЕТЫ ОБ ИСПОЛНЕНИИ_2021\год 2021\Аналитика для размещения\"/>
    </mc:Choice>
  </mc:AlternateContent>
  <xr:revisionPtr revIDLastSave="0" documentId="13_ncr:1_{CA333E13-0441-4207-A0C9-D62787F3D2B4}" xr6:coauthVersionLast="47" xr6:coauthVersionMax="47" xr10:uidLastSave="{00000000-0000-0000-0000-000000000000}"/>
  <bookViews>
    <workbookView xWindow="4440" yWindow="0" windowWidth="22125" windowHeight="15480" xr2:uid="{00000000-000D-0000-FFFF-FFFF00000000}"/>
  </bookViews>
  <sheets>
    <sheet name="расходы_РПР" sheetId="2" r:id="rId1"/>
    <sheet name="расходы МП" sheetId="4" r:id="rId2"/>
  </sheets>
  <definedNames>
    <definedName name="_xlnm.Print_Titles" localSheetId="0">расходы_РПР!$4:$5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2" l="1"/>
  <c r="G46" i="2"/>
  <c r="G45" i="2"/>
  <c r="G43" i="2"/>
  <c r="G42" i="2"/>
  <c r="G41" i="2"/>
  <c r="G40" i="2"/>
  <c r="G39" i="2"/>
  <c r="G38" i="2"/>
  <c r="G37" i="2"/>
  <c r="G35" i="2"/>
  <c r="G36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7" i="2"/>
  <c r="G16" i="2"/>
  <c r="G14" i="2"/>
  <c r="G18" i="2"/>
  <c r="G15" i="2"/>
  <c r="G13" i="2"/>
  <c r="G12" i="2"/>
  <c r="G11" i="2"/>
  <c r="G10" i="2"/>
  <c r="G9" i="2"/>
  <c r="G8" i="2"/>
  <c r="G7" i="2"/>
  <c r="G6" i="2"/>
  <c r="D45" i="2"/>
  <c r="D42" i="2"/>
  <c r="D36" i="2"/>
  <c r="D34" i="2"/>
  <c r="D27" i="2"/>
  <c r="D22" i="2"/>
  <c r="D18" i="2"/>
  <c r="D15" i="2"/>
  <c r="D13" i="2"/>
  <c r="D6" i="2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2" i="4"/>
  <c r="F23" i="4"/>
  <c r="F24" i="4"/>
  <c r="F25" i="4"/>
  <c r="F26" i="4"/>
  <c r="F6" i="4"/>
  <c r="C27" i="4"/>
  <c r="H6" i="4"/>
  <c r="G18" i="4"/>
  <c r="G19" i="4"/>
  <c r="G20" i="4"/>
  <c r="G23" i="4"/>
  <c r="G24" i="4"/>
  <c r="G25" i="4"/>
  <c r="G26" i="4"/>
  <c r="G7" i="4"/>
  <c r="G8" i="4"/>
  <c r="G9" i="4"/>
  <c r="G10" i="4"/>
  <c r="G11" i="4"/>
  <c r="G12" i="4"/>
  <c r="G13" i="4"/>
  <c r="G14" i="4"/>
  <c r="G15" i="4"/>
  <c r="G16" i="4"/>
  <c r="G17" i="4"/>
  <c r="G6" i="4"/>
  <c r="D49" i="2" l="1"/>
  <c r="B27" i="4"/>
  <c r="H22" i="4"/>
  <c r="H46" i="2" l="1"/>
  <c r="H44" i="2"/>
  <c r="H43" i="2"/>
  <c r="H41" i="2"/>
  <c r="H40" i="2"/>
  <c r="H39" i="2"/>
  <c r="H38" i="2"/>
  <c r="H37" i="2"/>
  <c r="H35" i="2"/>
  <c r="H33" i="2"/>
  <c r="H32" i="2"/>
  <c r="H31" i="2"/>
  <c r="H30" i="2"/>
  <c r="H29" i="2"/>
  <c r="H28" i="2"/>
  <c r="H26" i="2"/>
  <c r="H25" i="2"/>
  <c r="H24" i="2"/>
  <c r="H23" i="2"/>
  <c r="H21" i="2"/>
  <c r="H20" i="2"/>
  <c r="H19" i="2"/>
  <c r="H17" i="2"/>
  <c r="H16" i="2"/>
  <c r="H14" i="2"/>
  <c r="H12" i="2"/>
  <c r="H11" i="2"/>
  <c r="H10" i="2"/>
  <c r="H9" i="2"/>
  <c r="H8" i="2"/>
  <c r="H7" i="2"/>
  <c r="C47" i="2"/>
  <c r="E36" i="2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6" i="4"/>
  <c r="E27" i="4"/>
  <c r="F27" i="4" s="1"/>
  <c r="D27" i="4"/>
  <c r="G27" i="4" s="1"/>
  <c r="F45" i="2"/>
  <c r="E45" i="2"/>
  <c r="F42" i="2"/>
  <c r="E42" i="2"/>
  <c r="F36" i="2"/>
  <c r="F6" i="2"/>
  <c r="E6" i="2"/>
  <c r="F13" i="2"/>
  <c r="E13" i="2"/>
  <c r="F15" i="2"/>
  <c r="E15" i="2"/>
  <c r="F18" i="2"/>
  <c r="E18" i="2"/>
  <c r="F22" i="2"/>
  <c r="E22" i="2"/>
  <c r="F27" i="2"/>
  <c r="E27" i="2"/>
  <c r="F34" i="2"/>
  <c r="E34" i="2"/>
  <c r="I7" i="2"/>
  <c r="I8" i="2"/>
  <c r="I10" i="2"/>
  <c r="I12" i="2"/>
  <c r="I14" i="2"/>
  <c r="I16" i="2"/>
  <c r="I20" i="2"/>
  <c r="I21" i="2"/>
  <c r="I23" i="2"/>
  <c r="I24" i="2"/>
  <c r="I25" i="2"/>
  <c r="I26" i="2"/>
  <c r="I28" i="2"/>
  <c r="I29" i="2"/>
  <c r="I30" i="2"/>
  <c r="I31" i="2"/>
  <c r="I32" i="2"/>
  <c r="I33" i="2"/>
  <c r="I35" i="2"/>
  <c r="I37" i="2"/>
  <c r="I38" i="2"/>
  <c r="I39" i="2"/>
  <c r="I40" i="2"/>
  <c r="I41" i="2"/>
  <c r="I43" i="2"/>
  <c r="I44" i="2"/>
  <c r="I46" i="2"/>
  <c r="C45" i="2"/>
  <c r="C42" i="2"/>
  <c r="C36" i="2"/>
  <c r="C34" i="2"/>
  <c r="C27" i="2"/>
  <c r="C22" i="2"/>
  <c r="C18" i="2"/>
  <c r="C15" i="2"/>
  <c r="C13" i="2"/>
  <c r="C6" i="2"/>
  <c r="H27" i="2" l="1"/>
  <c r="H15" i="2"/>
  <c r="H42" i="2"/>
  <c r="H22" i="2"/>
  <c r="I13" i="2"/>
  <c r="H45" i="2"/>
  <c r="H34" i="2"/>
  <c r="H18" i="2"/>
  <c r="I6" i="2"/>
  <c r="H6" i="2"/>
  <c r="H36" i="2"/>
  <c r="H13" i="2"/>
  <c r="I45" i="2"/>
  <c r="I42" i="2"/>
  <c r="H27" i="4"/>
  <c r="I36" i="2"/>
  <c r="C49" i="2"/>
  <c r="I27" i="2"/>
  <c r="E49" i="2"/>
  <c r="F49" i="2"/>
  <c r="I18" i="2"/>
  <c r="I15" i="2"/>
  <c r="I22" i="2"/>
  <c r="I34" i="2"/>
  <c r="H49" i="2" l="1"/>
  <c r="I49" i="2"/>
</calcChain>
</file>

<file path=xl/sharedStrings.xml><?xml version="1.0" encoding="utf-8"?>
<sst xmlns="http://schemas.openxmlformats.org/spreadsheetml/2006/main" count="142" uniqueCount="123">
  <si>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</si>
  <si>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</si>
  <si>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</si>
  <si>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</si>
  <si>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</si>
  <si>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</si>
  <si>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</si>
  <si>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</si>
  <si>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</si>
  <si>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</si>
  <si>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</si>
  <si>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</si>
  <si>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</si>
  <si>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</si>
  <si>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</si>
  <si>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</si>
  <si>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</si>
  <si>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</si>
  <si>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</si>
  <si>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</si>
  <si>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</si>
  <si>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</si>
  <si>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</si>
  <si>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</si>
  <si>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</si>
  <si>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</si>
  <si>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</si>
  <si>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</si>
  <si>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</si>
  <si>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</si>
  <si>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</si>
  <si>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</si>
  <si>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</si>
  <si>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</si>
  <si>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</si>
  <si>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</si>
  <si>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</si>
  <si>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</si>
  <si>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</si>
  <si>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</si>
  <si>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</si>
  <si>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</si>
  <si>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</si>
  <si>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</si>
  <si>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</si>
  <si>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</si>
  <si>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</si>
  <si>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</si>
  <si>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</si>
  <si>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</si>
  <si>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</si>
  <si>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</si>
  <si>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</si>
  <si>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</si>
  <si>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</si>
  <si>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</si>
  <si>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</si>
  <si>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</si>
  <si>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</si>
  <si>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</si>
  <si>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</si>
  <si>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</si>
  <si>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</si>
  <si>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</si>
  <si>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</si>
  <si>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</si>
  <si>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</si>
  <si>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</si>
  <si>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</si>
  <si>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</si>
  <si>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</si>
  <si>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</si>
  <si>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</si>
  <si>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</si>
  <si>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</si>
  <si>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</si>
  <si>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</si>
  <si>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</si>
  <si>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</si>
  <si>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</si>
  <si>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</si>
  <si>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</si>
  <si>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</si>
  <si>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</si>
  <si>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</si>
  <si>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</si>
  <si>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Исполнение</t>
  </si>
  <si>
    <t>Динамика к соответствующему периоду прошлого года, %</t>
  </si>
  <si>
    <t>(тыс. руб.)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</si>
  <si>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</si>
  <si>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</si>
  <si>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</si>
  <si>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</si>
  <si>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</si>
  <si>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</si>
  <si>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</si>
  <si>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</si>
  <si>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</si>
  <si>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</si>
  <si>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</si>
  <si>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</si>
  <si>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</si>
  <si>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</si>
  <si>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</si>
  <si>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</si>
  <si>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</si>
  <si>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</si>
  <si>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</si>
  <si>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</si>
  <si>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</si>
  <si>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</si>
  <si>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</si>
  <si>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>Сведения об исполнении расходов бюджета Светлогорского городского округа по разделам и подразделам классификации расходов бюджета за 2021 года</t>
  </si>
  <si>
    <t>2021 г.</t>
  </si>
  <si>
    <t>Исполнено за 2020 г.</t>
  </si>
  <si>
    <t>Сведения об исполнении бюджета Светлогорского городского округа по расходам в разрезе муниципальных программ за  2021 год</t>
  </si>
  <si>
    <t>2021 года</t>
  </si>
  <si>
    <t>МП"Обеспечение жильём молодых семей"</t>
  </si>
  <si>
    <t>Первоначально утвержденная роспись</t>
  </si>
  <si>
    <t>(%) исполнения к первоначальной росписи</t>
  </si>
  <si>
    <t>(%) исполнения к уточненной росписи</t>
  </si>
  <si>
    <t>% исполнения к превоначальной росписи</t>
  </si>
  <si>
    <t>% исполнения к уточненной росписи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</si>
</sst>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7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4" fillId="0" borderId="1"/>
    <xf numFmtId="0" fontId="15" fillId="6" borderId="1"/>
    <xf numFmtId="0" fontId="15" fillId="6" borderId="1"/>
    <xf numFmtId="0" fontId="15" fillId="6" borderId="1"/>
    <xf numFmtId="0" fontId="15" fillId="7" borderId="1"/>
    <xf numFmtId="0" fontId="15" fillId="7" borderId="1"/>
    <xf numFmtId="0" fontId="15" fillId="7" borderId="1"/>
    <xf numFmtId="0" fontId="15" fillId="8" borderId="1"/>
    <xf numFmtId="0" fontId="15" fillId="8" borderId="1"/>
    <xf numFmtId="0" fontId="15" fillId="8" borderId="1"/>
    <xf numFmtId="0" fontId="15" fillId="9" borderId="1"/>
    <xf numFmtId="0" fontId="15" fillId="9" borderId="1"/>
    <xf numFmtId="0" fontId="15" fillId="9" borderId="1"/>
    <xf numFmtId="0" fontId="15" fillId="10" borderId="1"/>
    <xf numFmtId="0" fontId="15" fillId="10" borderId="1"/>
    <xf numFmtId="0" fontId="15" fillId="10" borderId="1"/>
    <xf numFmtId="0" fontId="15" fillId="11" borderId="1"/>
    <xf numFmtId="0" fontId="15" fillId="11" borderId="1"/>
    <xf numFmtId="0" fontId="15" fillId="11" borderId="1"/>
    <xf numFmtId="0" fontId="15" fillId="12" borderId="1"/>
    <xf numFmtId="0" fontId="15" fillId="12" borderId="1"/>
    <xf numFmtId="0" fontId="15" fillId="12" borderId="1"/>
    <xf numFmtId="0" fontId="15" fillId="13" borderId="1"/>
    <xf numFmtId="0" fontId="15" fillId="13" borderId="1"/>
    <xf numFmtId="0" fontId="15" fillId="13" borderId="1"/>
    <xf numFmtId="0" fontId="15" fillId="14" borderId="1"/>
    <xf numFmtId="0" fontId="15" fillId="14" borderId="1"/>
    <xf numFmtId="0" fontId="15" fillId="14" borderId="1"/>
    <xf numFmtId="0" fontId="15" fillId="9" borderId="1"/>
    <xf numFmtId="0" fontId="15" fillId="9" borderId="1"/>
    <xf numFmtId="0" fontId="15" fillId="9" borderId="1"/>
    <xf numFmtId="0" fontId="15" fillId="12" borderId="1"/>
    <xf numFmtId="0" fontId="15" fillId="12" borderId="1"/>
    <xf numFmtId="0" fontId="15" fillId="12" borderId="1"/>
    <xf numFmtId="0" fontId="15" fillId="15" borderId="1"/>
    <xf numFmtId="0" fontId="15" fillId="15" borderId="1"/>
    <xf numFmtId="0" fontId="15" fillId="15" borderId="1"/>
    <xf numFmtId="0" fontId="16" fillId="16" borderId="1"/>
    <xf numFmtId="0" fontId="16" fillId="16" borderId="1"/>
    <xf numFmtId="0" fontId="16" fillId="16" borderId="1"/>
    <xf numFmtId="0" fontId="16" fillId="13" borderId="1"/>
    <xf numFmtId="0" fontId="16" fillId="13" borderId="1"/>
    <xf numFmtId="0" fontId="16" fillId="13" borderId="1"/>
    <xf numFmtId="0" fontId="16" fillId="14" borderId="1"/>
    <xf numFmtId="0" fontId="16" fillId="14" borderId="1"/>
    <xf numFmtId="0" fontId="16" fillId="14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9" borderId="1"/>
    <xf numFmtId="0" fontId="16" fillId="19" borderId="1"/>
    <xf numFmtId="0" fontId="16" fillId="19" borderId="1"/>
    <xf numFmtId="0" fontId="16" fillId="20" borderId="1"/>
    <xf numFmtId="0" fontId="16" fillId="20" borderId="1"/>
    <xf numFmtId="0" fontId="16" fillId="20" borderId="1"/>
    <xf numFmtId="0" fontId="16" fillId="20" borderId="1"/>
    <xf numFmtId="0" fontId="16" fillId="21" borderId="1"/>
    <xf numFmtId="0" fontId="16" fillId="21" borderId="1"/>
    <xf numFmtId="0" fontId="16" fillId="21" borderId="1"/>
    <xf numFmtId="0" fontId="16" fillId="21" borderId="1"/>
    <xf numFmtId="0" fontId="16" fillId="22" borderId="1"/>
    <xf numFmtId="0" fontId="16" fillId="22" borderId="1"/>
    <xf numFmtId="0" fontId="16" fillId="22" borderId="1"/>
    <xf numFmtId="0" fontId="16" fillId="22" borderId="1"/>
    <xf numFmtId="0" fontId="16" fillId="17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8" borderId="1"/>
    <xf numFmtId="0" fontId="16" fillId="23" borderId="1"/>
    <xf numFmtId="0" fontId="16" fillId="23" borderId="1"/>
    <xf numFmtId="0" fontId="16" fillId="23" borderId="1"/>
    <xf numFmtId="0" fontId="16" fillId="23" borderId="1"/>
    <xf numFmtId="0" fontId="17" fillId="11" borderId="10"/>
    <xf numFmtId="0" fontId="17" fillId="11" borderId="10"/>
    <xf numFmtId="0" fontId="17" fillId="11" borderId="10"/>
    <xf numFmtId="0" fontId="17" fillId="11" borderId="10"/>
    <xf numFmtId="0" fontId="18" fillId="24" borderId="11"/>
    <xf numFmtId="0" fontId="18" fillId="24" borderId="11"/>
    <xf numFmtId="0" fontId="18" fillId="24" borderId="11"/>
    <xf numFmtId="0" fontId="18" fillId="24" borderId="11"/>
    <xf numFmtId="0" fontId="19" fillId="24" borderId="10"/>
    <xf numFmtId="0" fontId="19" fillId="24" borderId="10"/>
    <xf numFmtId="0" fontId="19" fillId="24" borderId="10"/>
    <xf numFmtId="0" fontId="19" fillId="24" borderId="10"/>
    <xf numFmtId="0" fontId="20" fillId="0" borderId="12"/>
    <xf numFmtId="0" fontId="20" fillId="0" borderId="12"/>
    <xf numFmtId="0" fontId="21" fillId="0" borderId="13"/>
    <xf numFmtId="0" fontId="21" fillId="0" borderId="13"/>
    <xf numFmtId="0" fontId="21" fillId="0" borderId="13"/>
    <xf numFmtId="0" fontId="21" fillId="0" borderId="13"/>
    <xf numFmtId="0" fontId="22" fillId="0" borderId="14"/>
    <xf numFmtId="0" fontId="22" fillId="0" borderId="14"/>
    <xf numFmtId="0" fontId="22" fillId="0" borderId="1"/>
    <xf numFmtId="0" fontId="22" fillId="0" borderId="1"/>
    <xf numFmtId="0" fontId="23" fillId="0" borderId="15"/>
    <xf numFmtId="0" fontId="23" fillId="0" borderId="15"/>
    <xf numFmtId="0" fontId="23" fillId="0" borderId="15"/>
    <xf numFmtId="0" fontId="23" fillId="0" borderId="15"/>
    <xf numFmtId="0" fontId="24" fillId="25" borderId="16"/>
    <xf numFmtId="0" fontId="24" fillId="25" borderId="16"/>
    <xf numFmtId="0" fontId="24" fillId="25" borderId="16"/>
    <xf numFmtId="0" fontId="24" fillId="25" borderId="16"/>
    <xf numFmtId="0" fontId="25" fillId="0" borderId="1"/>
    <xf numFmtId="0" fontId="25" fillId="0" borderId="1"/>
    <xf numFmtId="0" fontId="26" fillId="26" borderId="1"/>
    <xf numFmtId="0" fontId="26" fillId="26" borderId="1"/>
    <xf numFmtId="0" fontId="26" fillId="26" borderId="1"/>
    <xf numFmtId="0" fontId="26" fillId="26" borderId="1"/>
    <xf numFmtId="0" fontId="14" fillId="0" borderId="1"/>
    <xf numFmtId="0" fontId="14" fillId="0" borderId="1"/>
    <xf numFmtId="0" fontId="32" fillId="0" borderId="1"/>
    <xf numFmtId="0" fontId="33" fillId="0" borderId="1"/>
    <xf numFmtId="0" fontId="14" fillId="0" borderId="1"/>
    <xf numFmtId="0" fontId="14" fillId="0" borderId="1"/>
    <xf numFmtId="0" fontId="27" fillId="7" borderId="1"/>
    <xf numFmtId="0" fontId="27" fillId="7" borderId="1"/>
    <xf numFmtId="0" fontId="27" fillId="7" borderId="1"/>
    <xf numFmtId="0" fontId="27" fillId="7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14" fillId="27" borderId="17"/>
    <xf numFmtId="0" fontId="14" fillId="27" borderId="17"/>
    <xf numFmtId="0" fontId="14" fillId="27" borderId="17"/>
    <xf numFmtId="0" fontId="14" fillId="27" borderId="17"/>
    <xf numFmtId="0" fontId="29" fillId="0" borderId="18"/>
    <xf numFmtId="0" fontId="29" fillId="0" borderId="18"/>
    <xf numFmtId="0" fontId="29" fillId="0" borderId="18"/>
    <xf numFmtId="0" fontId="29" fillId="0" borderId="18"/>
    <xf numFmtId="0" fontId="30" fillId="0" borderId="1"/>
    <xf numFmtId="0" fontId="30" fillId="0" borderId="1"/>
    <xf numFmtId="0" fontId="30" fillId="0" borderId="1"/>
    <xf numFmtId="0" fontId="30" fillId="0" borderId="1"/>
    <xf numFmtId="0" fontId="31" fillId="8" borderId="1"/>
    <xf numFmtId="0" fontId="31" fillId="8" borderId="1"/>
    <xf numFmtId="0" fontId="31" fillId="8" borderId="1"/>
    <xf numFmtId="0" fontId="31" fillId="8" borderId="1"/>
  </cellStyleXfs>
  <cellXfs count="86">
    <xf numFmtId="0" fontId="0" fillId="0" borderId="0" xfId="0"/>
    <xf numFmtId="0" fontId="7" fillId="0" borderId="1" xfId="2" applyNumberFormat="1" applyFont="1" applyProtection="1"/>
    <xf numFmtId="0" fontId="8" fillId="0" borderId="0" xfId="0" applyFont="1" applyProtection="1">
      <protection locked="0"/>
    </xf>
    <xf numFmtId="0" fontId="10" fillId="0" borderId="2" xfId="7" applyNumberFormat="1" applyFont="1" applyProtection="1">
      <alignment vertical="top" wrapText="1"/>
    </xf>
    <xf numFmtId="1" fontId="7" fillId="0" borderId="2" xfId="8" applyNumberFormat="1" applyFont="1" applyProtection="1">
      <alignment horizontal="center" vertical="top" shrinkToFit="1"/>
    </xf>
    <xf numFmtId="0" fontId="7" fillId="0" borderId="2" xfId="7" applyNumberFormat="1" applyFont="1" applyProtection="1">
      <alignment vertical="top" wrapText="1"/>
    </xf>
    <xf numFmtId="4" fontId="7" fillId="0" borderId="2" xfId="8" applyNumberFormat="1" applyFont="1" applyProtection="1">
      <alignment horizontal="center" vertical="top" shrinkToFit="1"/>
    </xf>
    <xf numFmtId="4" fontId="7" fillId="0" borderId="1" xfId="2" applyNumberFormat="1" applyFont="1" applyProtection="1"/>
    <xf numFmtId="4" fontId="8" fillId="0" borderId="0" xfId="0" applyNumberFormat="1" applyFont="1" applyProtection="1">
      <protection locked="0"/>
    </xf>
    <xf numFmtId="4" fontId="10" fillId="5" borderId="4" xfId="6" applyNumberFormat="1" applyFont="1" applyFill="1" applyBorder="1" applyAlignment="1">
      <alignment horizontal="center" vertical="center" wrapText="1"/>
    </xf>
    <xf numFmtId="4" fontId="7" fillId="5" borderId="2" xfId="9" applyNumberFormat="1" applyFont="1" applyFill="1" applyProtection="1">
      <alignment horizontal="right" vertical="top" shrinkToFit="1"/>
    </xf>
    <xf numFmtId="4" fontId="7" fillId="5" borderId="1" xfId="2" applyNumberFormat="1" applyFont="1" applyFill="1" applyProtection="1"/>
    <xf numFmtId="4" fontId="7" fillId="5" borderId="1" xfId="14" applyNumberFormat="1" applyFont="1" applyFill="1" applyProtection="1">
      <alignment horizontal="left" wrapText="1"/>
    </xf>
    <xf numFmtId="4" fontId="8" fillId="5" borderId="0" xfId="0" applyNumberFormat="1" applyFont="1" applyFill="1" applyProtection="1">
      <protection locked="0"/>
    </xf>
    <xf numFmtId="1" fontId="10" fillId="0" borderId="2" xfId="8" applyNumberFormat="1" applyFont="1" applyProtection="1">
      <alignment horizontal="center" vertical="top" shrinkToFit="1"/>
    </xf>
    <xf numFmtId="4" fontId="10" fillId="0" borderId="2" xfId="8" applyNumberFormat="1" applyFont="1" applyProtection="1">
      <alignment horizontal="center" vertical="top" shrinkToFit="1"/>
    </xf>
    <xf numFmtId="4" fontId="10" fillId="5" borderId="2" xfId="9" applyNumberFormat="1" applyFont="1" applyFill="1" applyProtection="1">
      <alignment horizontal="right" vertical="top" shrinkToFit="1"/>
    </xf>
    <xf numFmtId="0" fontId="13" fillId="0" borderId="0" xfId="0" applyFont="1" applyProtection="1">
      <protection locked="0"/>
    </xf>
    <xf numFmtId="164" fontId="7" fillId="0" borderId="1" xfId="2" applyNumberFormat="1" applyFont="1" applyAlignment="1" applyProtection="1">
      <alignment horizontal="center" vertical="top"/>
    </xf>
    <xf numFmtId="164" fontId="10" fillId="0" borderId="7" xfId="2" applyNumberFormat="1" applyFont="1" applyBorder="1" applyAlignment="1" applyProtection="1">
      <alignment horizontal="center" vertical="top"/>
    </xf>
    <xf numFmtId="164" fontId="7" fillId="0" borderId="7" xfId="2" applyNumberFormat="1" applyFont="1" applyBorder="1" applyAlignment="1" applyProtection="1">
      <alignment horizontal="center" vertical="top"/>
    </xf>
    <xf numFmtId="164" fontId="8" fillId="0" borderId="0" xfId="0" applyNumberFormat="1" applyFont="1" applyAlignment="1" applyProtection="1">
      <alignment horizontal="center" vertical="top"/>
      <protection locked="0"/>
    </xf>
    <xf numFmtId="4" fontId="10" fillId="0" borderId="2" xfId="11" applyNumberFormat="1" applyFont="1" applyAlignment="1">
      <alignment horizontal="center"/>
    </xf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0" fontId="10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10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7" fillId="0" borderId="9" xfId="8" applyNumberFormat="1" applyFont="1" applyBorder="1">
      <alignment horizontal="center" vertical="top" shrinkToFit="1"/>
    </xf>
    <xf numFmtId="164" fontId="10" fillId="0" borderId="9" xfId="11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1" fillId="5" borderId="1" xfId="3" applyNumberFormat="1" applyFont="1" applyFill="1" applyProtection="1">
      <alignment horizontal="center" wrapText="1"/>
    </xf>
    <xf numFmtId="164" fontId="10" fillId="5" borderId="9" xfId="10" applyNumberFormat="1" applyFont="1" applyFill="1" applyBorder="1" applyProtection="1">
      <alignment horizontal="right" vertical="top" shrinkToFit="1"/>
    </xf>
    <xf numFmtId="164" fontId="7" fillId="5" borderId="9" xfId="10" applyNumberFormat="1" applyFont="1" applyFill="1" applyBorder="1" applyProtection="1">
      <alignment horizontal="right" vertical="top" shrinkToFit="1"/>
    </xf>
    <xf numFmtId="164" fontId="7" fillId="5" borderId="1" xfId="2" applyNumberFormat="1" applyFont="1" applyFill="1" applyProtection="1"/>
    <xf numFmtId="164" fontId="7" fillId="5" borderId="1" xfId="14" applyNumberFormat="1" applyFont="1" applyFill="1" applyProtection="1">
      <alignment horizontal="left" wrapText="1"/>
    </xf>
    <xf numFmtId="164" fontId="8" fillId="5" borderId="0" xfId="0" applyNumberFormat="1" applyFont="1" applyFill="1" applyProtection="1">
      <protection locked="0"/>
    </xf>
    <xf numFmtId="4" fontId="13" fillId="0" borderId="4" xfId="0" applyNumberFormat="1" applyFont="1" applyBorder="1" applyAlignment="1">
      <alignment horizontal="center" vertical="center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7" fillId="0" borderId="1" xfId="5" applyNumberFormat="1" applyFont="1" applyProtection="1">
      <alignment horizontal="right"/>
    </xf>
    <xf numFmtId="0" fontId="7" fillId="0" borderId="1" xfId="5" applyFont="1">
      <alignment horizontal="right"/>
    </xf>
    <xf numFmtId="0" fontId="9" fillId="0" borderId="1" xfId="4" applyNumberFormat="1" applyFont="1" applyAlignment="1" applyProtection="1">
      <alignment horizontal="center" vertical="center" wrapText="1"/>
    </xf>
    <xf numFmtId="0" fontId="9" fillId="0" borderId="1" xfId="4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2" xfId="11" applyNumberFormat="1" applyFont="1" applyProtection="1">
      <alignment horizontal="left"/>
    </xf>
    <xf numFmtId="0" fontId="10" fillId="0" borderId="2" xfId="11" applyFont="1">
      <alignment horizontal="left"/>
    </xf>
    <xf numFmtId="0" fontId="7" fillId="0" borderId="1" xfId="14" applyNumberFormat="1" applyFont="1" applyProtection="1">
      <alignment horizontal="left" wrapText="1"/>
    </xf>
    <xf numFmtId="0" fontId="7" fillId="0" borderId="1" xfId="14" applyFont="1">
      <alignment horizontal="left" wrapText="1"/>
    </xf>
    <xf numFmtId="4" fontId="10" fillId="0" borderId="3" xfId="6" applyNumberFormat="1" applyFont="1" applyBorder="1" applyAlignment="1" applyProtection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4" fontId="10" fillId="0" borderId="7" xfId="2" applyNumberFormat="1" applyFont="1" applyBorder="1" applyAlignment="1" applyProtection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2" xfId="6" applyFont="1">
      <alignment horizontal="center" vertical="center" wrapText="1"/>
    </xf>
    <xf numFmtId="164" fontId="10" fillId="0" borderId="3" xfId="6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0" fillId="0" borderId="3" xfId="6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4" xfId="6" applyFont="1" applyBorder="1">
      <alignment horizontal="center" vertical="center" wrapText="1"/>
    </xf>
    <xf numFmtId="4" fontId="10" fillId="0" borderId="5" xfId="6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34" fillId="0" borderId="3" xfId="6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164" fontId="35" fillId="0" borderId="4" xfId="0" applyNumberFormat="1" applyFont="1" applyBorder="1" applyAlignment="1">
      <alignment horizontal="center" vertical="center" wrapText="1"/>
    </xf>
    <xf numFmtId="164" fontId="7" fillId="0" borderId="2" xfId="8" applyNumberFormat="1" applyFont="1">
      <alignment horizontal="center" vertical="top" shrinkToFit="1"/>
    </xf>
    <xf numFmtId="164" fontId="10" fillId="0" borderId="2" xfId="11" applyNumberFormat="1" applyFont="1" applyAlignment="1">
      <alignment horizontal="center" vertical="center"/>
    </xf>
    <xf numFmtId="164" fontId="8" fillId="0" borderId="0" xfId="0" applyNumberFormat="1" applyFont="1"/>
    <xf numFmtId="0" fontId="36" fillId="0" borderId="0" xfId="0" applyFont="1"/>
    <xf numFmtId="4" fontId="10" fillId="0" borderId="5" xfId="6" applyNumberFormat="1" applyFont="1" applyBorder="1" applyAlignment="1" applyProtection="1">
      <alignment horizontal="center" vertical="center" wrapText="1"/>
    </xf>
    <xf numFmtId="4" fontId="10" fillId="5" borderId="8" xfId="6" applyNumberFormat="1" applyFont="1" applyFill="1" applyBorder="1" applyAlignment="1">
      <alignment horizontal="center" vertical="center" wrapText="1"/>
    </xf>
    <xf numFmtId="164" fontId="10" fillId="5" borderId="8" xfId="10" applyNumberFormat="1" applyFont="1" applyFill="1" applyBorder="1" applyProtection="1">
      <alignment horizontal="right" vertical="top" shrinkToFit="1"/>
    </xf>
    <xf numFmtId="0" fontId="35" fillId="0" borderId="7" xfId="0" applyFont="1" applyBorder="1" applyAlignment="1">
      <alignment horizontal="center" vertical="center" wrapText="1"/>
    </xf>
    <xf numFmtId="164" fontId="11" fillId="0" borderId="1" xfId="3" applyNumberFormat="1" applyFont="1">
      <alignment horizontal="center" wrapText="1"/>
    </xf>
    <xf numFmtId="164" fontId="35" fillId="0" borderId="7" xfId="0" applyNumberFormat="1" applyFont="1" applyBorder="1" applyAlignment="1">
      <alignment horizontal="center" vertical="center" wrapText="1"/>
    </xf>
    <xf numFmtId="164" fontId="10" fillId="0" borderId="4" xfId="8" applyNumberFormat="1" applyFont="1" applyBorder="1" applyProtection="1">
      <alignment horizontal="center" vertical="top" shrinkToFit="1"/>
    </xf>
    <xf numFmtId="164" fontId="7" fillId="5" borderId="2" xfId="9" applyNumberFormat="1" applyFont="1" applyFill="1" applyProtection="1">
      <alignment horizontal="right" vertical="top" shrinkToFit="1"/>
    </xf>
    <xf numFmtId="164" fontId="10" fillId="0" borderId="2" xfId="11" applyNumberFormat="1" applyFont="1" applyAlignment="1">
      <alignment horizontal="center"/>
    </xf>
  </cellXfs>
  <cellStyles count="170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showGridLines="0" tabSelected="1" zoomScale="150" zoomScaleNormal="150" zoomScaleSheetLayoutView="100" workbookViewId="0">
      <pane ySplit="5" topLeftCell="A42" activePane="bottomLeft" state="frozen"/>
      <selection pane="bottomLeft" activeCell="G50" sqref="G50"/>
    </sheetView>
  </sheetViews>
  <sheetFormatPr defaultRowHeight="15" outlineLevelRow="1" x14ac:dyDescent="0.25"/>
  <cols>
    <col min="1" max="1" width="40" style="2" customWidth="1"/>
    <col min="2" max="2" width="7.7109375" style="2" customWidth="1"/>
    <col min="3" max="3" width="12" style="8" customWidth="1"/>
    <col min="4" max="4" width="14.42578125" style="8" customWidth="1"/>
    <col min="5" max="5" width="14.7109375" style="13" customWidth="1"/>
    <col min="6" max="6" width="11.7109375" style="13" customWidth="1"/>
    <col min="7" max="7" width="13.42578125" style="40" customWidth="1"/>
    <col min="8" max="8" width="11.28515625" style="40" customWidth="1"/>
    <col min="9" max="9" width="16.28515625" style="21" customWidth="1"/>
    <col min="10" max="10" width="9.140625" style="2" customWidth="1"/>
    <col min="11" max="16384" width="9.140625" style="2"/>
  </cols>
  <sheetData>
    <row r="1" spans="1:9" ht="15.95" customHeight="1" x14ac:dyDescent="0.25">
      <c r="A1" s="42"/>
      <c r="B1" s="43"/>
      <c r="C1" s="43"/>
      <c r="D1" s="43"/>
      <c r="E1" s="43"/>
      <c r="F1" s="43"/>
      <c r="G1" s="81"/>
      <c r="H1" s="35"/>
      <c r="I1" s="18"/>
    </row>
    <row r="2" spans="1:9" ht="36" customHeight="1" x14ac:dyDescent="0.25">
      <c r="A2" s="46" t="s">
        <v>112</v>
      </c>
      <c r="B2" s="47"/>
      <c r="C2" s="47"/>
      <c r="D2" s="47"/>
      <c r="E2" s="47"/>
      <c r="F2" s="47"/>
      <c r="G2" s="47"/>
      <c r="H2" s="48"/>
      <c r="I2" s="48"/>
    </row>
    <row r="3" spans="1:9" ht="12.75" customHeight="1" x14ac:dyDescent="0.25">
      <c r="A3" s="44" t="s">
        <v>88</v>
      </c>
      <c r="B3" s="45"/>
      <c r="C3" s="45"/>
      <c r="D3" s="45"/>
      <c r="E3" s="45"/>
      <c r="F3" s="45"/>
      <c r="G3" s="45"/>
      <c r="H3" s="45"/>
      <c r="I3" s="18"/>
    </row>
    <row r="4" spans="1:9" ht="20.25" customHeight="1" x14ac:dyDescent="0.25">
      <c r="A4" s="57" t="s">
        <v>0</v>
      </c>
      <c r="B4" s="57" t="s">
        <v>1</v>
      </c>
      <c r="C4" s="53" t="s">
        <v>114</v>
      </c>
      <c r="D4" s="77" t="s">
        <v>113</v>
      </c>
      <c r="E4" s="68"/>
      <c r="F4" s="68"/>
      <c r="G4" s="82" t="s">
        <v>121</v>
      </c>
      <c r="H4" s="80" t="s">
        <v>122</v>
      </c>
      <c r="I4" s="55" t="s">
        <v>87</v>
      </c>
    </row>
    <row r="5" spans="1:9" ht="37.5" customHeight="1" x14ac:dyDescent="0.25">
      <c r="A5" s="58"/>
      <c r="B5" s="58"/>
      <c r="C5" s="54"/>
      <c r="D5" s="9" t="s">
        <v>118</v>
      </c>
      <c r="E5" s="9" t="s">
        <v>85</v>
      </c>
      <c r="F5" s="78" t="s">
        <v>86</v>
      </c>
      <c r="G5" s="82"/>
      <c r="H5" s="80"/>
      <c r="I5" s="56"/>
    </row>
    <row r="6" spans="1:9" s="17" customFormat="1" ht="14.25" x14ac:dyDescent="0.2">
      <c r="A6" s="3" t="s">
        <v>2</v>
      </c>
      <c r="B6" s="14" t="s">
        <v>3</v>
      </c>
      <c r="C6" s="15">
        <f>C7+C8+C9+C10+C11+C12</f>
        <v>83215.390000000014</v>
      </c>
      <c r="D6" s="15">
        <f>D7+D8+D9+D10+D11+D12</f>
        <v>86399.17</v>
      </c>
      <c r="E6" s="15">
        <f>E7+E8+E9+E10+E11+E12</f>
        <v>91430.190999999992</v>
      </c>
      <c r="F6" s="15">
        <f>F7+F8+F9+F10+F11+F12</f>
        <v>84473.37</v>
      </c>
      <c r="G6" s="83">
        <f>F6/D6</f>
        <v>0.97771043402384539</v>
      </c>
      <c r="H6" s="79">
        <f>F6/E6</f>
        <v>0.92391111815570859</v>
      </c>
      <c r="I6" s="19">
        <f>F6/C6</f>
        <v>1.0151171556126815</v>
      </c>
    </row>
    <row r="7" spans="1:9" ht="51" outlineLevel="1" x14ac:dyDescent="0.25">
      <c r="A7" s="5" t="s">
        <v>4</v>
      </c>
      <c r="B7" s="4" t="s">
        <v>5</v>
      </c>
      <c r="C7" s="6">
        <v>3162.65</v>
      </c>
      <c r="D7" s="6">
        <v>3506.57</v>
      </c>
      <c r="E7" s="10">
        <v>3706.5709999999999</v>
      </c>
      <c r="F7" s="10">
        <v>3497.16</v>
      </c>
      <c r="G7" s="84">
        <f>F7/D7</f>
        <v>0.99731646594820567</v>
      </c>
      <c r="H7" s="37">
        <f>F7/E7</f>
        <v>0.94350276846173997</v>
      </c>
      <c r="I7" s="20">
        <f t="shared" ref="I7:I49" si="0">F7/C7</f>
        <v>1.1057688963369325</v>
      </c>
    </row>
    <row r="8" spans="1:9" ht="63.75" outlineLevel="1" x14ac:dyDescent="0.25">
      <c r="A8" s="5" t="s">
        <v>6</v>
      </c>
      <c r="B8" s="4" t="s">
        <v>7</v>
      </c>
      <c r="C8" s="6">
        <v>33547.29</v>
      </c>
      <c r="D8" s="6">
        <v>36693.1</v>
      </c>
      <c r="E8" s="10">
        <v>37148.71</v>
      </c>
      <c r="F8" s="10">
        <v>36230.57</v>
      </c>
      <c r="G8" s="84">
        <f t="shared" ref="G8:G46" si="1">F8/D8</f>
        <v>0.98739463277836981</v>
      </c>
      <c r="H8" s="37">
        <f t="shared" ref="H8:H12" si="2">F8/E8</f>
        <v>0.97528474070835836</v>
      </c>
      <c r="I8" s="20">
        <f t="shared" si="0"/>
        <v>1.079985000278711</v>
      </c>
    </row>
    <row r="9" spans="1:9" outlineLevel="1" x14ac:dyDescent="0.25">
      <c r="A9" s="5" t="s">
        <v>8</v>
      </c>
      <c r="B9" s="4" t="s">
        <v>9</v>
      </c>
      <c r="C9" s="6">
        <v>0</v>
      </c>
      <c r="D9" s="6">
        <v>10.9</v>
      </c>
      <c r="E9" s="10">
        <v>10.9</v>
      </c>
      <c r="F9" s="10">
        <v>9.6</v>
      </c>
      <c r="G9" s="84">
        <f t="shared" si="1"/>
        <v>0.88073394495412838</v>
      </c>
      <c r="H9" s="37">
        <f t="shared" si="2"/>
        <v>0.88073394495412838</v>
      </c>
      <c r="I9" s="20"/>
    </row>
    <row r="10" spans="1:9" ht="38.25" outlineLevel="1" x14ac:dyDescent="0.25">
      <c r="A10" s="5" t="s">
        <v>10</v>
      </c>
      <c r="B10" s="4" t="s">
        <v>11</v>
      </c>
      <c r="C10" s="6">
        <v>8673.51</v>
      </c>
      <c r="D10" s="6">
        <v>9323.68</v>
      </c>
      <c r="E10" s="10">
        <v>9358.68</v>
      </c>
      <c r="F10" s="10">
        <v>9211.6299999999992</v>
      </c>
      <c r="G10" s="84">
        <f t="shared" si="1"/>
        <v>0.98798221303176414</v>
      </c>
      <c r="H10" s="37">
        <f t="shared" si="2"/>
        <v>0.98428731402291769</v>
      </c>
      <c r="I10" s="20">
        <f t="shared" si="0"/>
        <v>1.0620417800867237</v>
      </c>
    </row>
    <row r="11" spans="1:9" outlineLevel="1" x14ac:dyDescent="0.25">
      <c r="A11" s="5" t="s">
        <v>12</v>
      </c>
      <c r="B11" s="4" t="s">
        <v>13</v>
      </c>
      <c r="C11" s="6">
        <v>0</v>
      </c>
      <c r="D11" s="6">
        <v>2500</v>
      </c>
      <c r="E11" s="10">
        <v>4300.74</v>
      </c>
      <c r="F11" s="10">
        <v>0</v>
      </c>
      <c r="G11" s="84">
        <f t="shared" si="1"/>
        <v>0</v>
      </c>
      <c r="H11" s="37">
        <f t="shared" si="2"/>
        <v>0</v>
      </c>
      <c r="I11" s="20"/>
    </row>
    <row r="12" spans="1:9" outlineLevel="1" x14ac:dyDescent="0.25">
      <c r="A12" s="5" t="s">
        <v>14</v>
      </c>
      <c r="B12" s="4" t="s">
        <v>15</v>
      </c>
      <c r="C12" s="6">
        <v>37831.94</v>
      </c>
      <c r="D12" s="6">
        <v>34364.92</v>
      </c>
      <c r="E12" s="10">
        <v>36904.589999999997</v>
      </c>
      <c r="F12" s="10">
        <v>35524.410000000003</v>
      </c>
      <c r="G12" s="84">
        <f t="shared" si="1"/>
        <v>1.0337405121269017</v>
      </c>
      <c r="H12" s="37">
        <f t="shared" si="2"/>
        <v>0.96260139998845695</v>
      </c>
      <c r="I12" s="20">
        <f t="shared" si="0"/>
        <v>0.93900577131386864</v>
      </c>
    </row>
    <row r="13" spans="1:9" s="17" customFormat="1" ht="14.25" x14ac:dyDescent="0.2">
      <c r="A13" s="3" t="s">
        <v>16</v>
      </c>
      <c r="B13" s="14" t="s">
        <v>17</v>
      </c>
      <c r="C13" s="15">
        <f>C14</f>
        <v>753.7</v>
      </c>
      <c r="D13" s="15">
        <f>D14</f>
        <v>761.3</v>
      </c>
      <c r="E13" s="15">
        <f>E14</f>
        <v>761.3</v>
      </c>
      <c r="F13" s="15">
        <f>F14</f>
        <v>761.3</v>
      </c>
      <c r="G13" s="83">
        <f>F13/D13</f>
        <v>1</v>
      </c>
      <c r="H13" s="36">
        <f>F13/E13</f>
        <v>1</v>
      </c>
      <c r="I13" s="19">
        <f t="shared" si="0"/>
        <v>1.0100835876343373</v>
      </c>
    </row>
    <row r="14" spans="1:9" ht="25.5" outlineLevel="1" x14ac:dyDescent="0.25">
      <c r="A14" s="5" t="s">
        <v>18</v>
      </c>
      <c r="B14" s="4" t="s">
        <v>19</v>
      </c>
      <c r="C14" s="6">
        <v>753.7</v>
      </c>
      <c r="D14" s="6">
        <v>761.3</v>
      </c>
      <c r="E14" s="10">
        <v>761.3</v>
      </c>
      <c r="F14" s="10">
        <v>761.3</v>
      </c>
      <c r="G14" s="84">
        <f t="shared" si="1"/>
        <v>1</v>
      </c>
      <c r="H14" s="37">
        <f>F14/E14</f>
        <v>1</v>
      </c>
      <c r="I14" s="20">
        <f t="shared" si="0"/>
        <v>1.0100835876343373</v>
      </c>
    </row>
    <row r="15" spans="1:9" s="17" customFormat="1" ht="25.5" x14ac:dyDescent="0.2">
      <c r="A15" s="3" t="s">
        <v>20</v>
      </c>
      <c r="B15" s="14" t="s">
        <v>21</v>
      </c>
      <c r="C15" s="15">
        <f>C16+C17</f>
        <v>10138.18</v>
      </c>
      <c r="D15" s="15">
        <f>D16+D17</f>
        <v>12314.39</v>
      </c>
      <c r="E15" s="15">
        <f>E16+E17</f>
        <v>12741.424999999999</v>
      </c>
      <c r="F15" s="15">
        <f>F16+F17</f>
        <v>11464.07</v>
      </c>
      <c r="G15" s="83">
        <f>F15/D15</f>
        <v>0.93094907664935089</v>
      </c>
      <c r="H15" s="36">
        <f>F15/E15</f>
        <v>0.89974786964566367</v>
      </c>
      <c r="I15" s="19">
        <f t="shared" si="0"/>
        <v>1.1307818563095151</v>
      </c>
    </row>
    <row r="16" spans="1:9" ht="38.25" outlineLevel="1" x14ac:dyDescent="0.25">
      <c r="A16" s="5" t="s">
        <v>22</v>
      </c>
      <c r="B16" s="4" t="s">
        <v>23</v>
      </c>
      <c r="C16" s="6">
        <v>10138.18</v>
      </c>
      <c r="D16" s="6">
        <v>11238.17</v>
      </c>
      <c r="E16" s="10">
        <v>11665.21</v>
      </c>
      <c r="F16" s="10">
        <v>10698.03</v>
      </c>
      <c r="G16" s="84">
        <f t="shared" si="1"/>
        <v>0.95193701465630087</v>
      </c>
      <c r="H16" s="37">
        <f t="shared" ref="H16:H46" si="3">F16/E16</f>
        <v>0.91708850505048789</v>
      </c>
      <c r="I16" s="20">
        <f t="shared" si="0"/>
        <v>1.0552219431890142</v>
      </c>
    </row>
    <row r="17" spans="1:9" ht="38.25" outlineLevel="1" x14ac:dyDescent="0.25">
      <c r="A17" s="5" t="s">
        <v>24</v>
      </c>
      <c r="B17" s="4" t="s">
        <v>25</v>
      </c>
      <c r="C17" s="6">
        <v>0</v>
      </c>
      <c r="D17" s="6">
        <v>1076.22</v>
      </c>
      <c r="E17" s="10">
        <v>1076.2149999999999</v>
      </c>
      <c r="F17" s="10">
        <v>766.04</v>
      </c>
      <c r="G17" s="84">
        <f t="shared" si="1"/>
        <v>0.71178755273085426</v>
      </c>
      <c r="H17" s="37">
        <f t="shared" si="3"/>
        <v>0.71179085963306588</v>
      </c>
      <c r="I17" s="20"/>
    </row>
    <row r="18" spans="1:9" s="17" customFormat="1" ht="14.25" x14ac:dyDescent="0.2">
      <c r="A18" s="3" t="s">
        <v>26</v>
      </c>
      <c r="B18" s="14" t="s">
        <v>27</v>
      </c>
      <c r="C18" s="15">
        <f>C19+C20+C21</f>
        <v>970337.96</v>
      </c>
      <c r="D18" s="15">
        <f>D19+D20+D21</f>
        <v>88269.55</v>
      </c>
      <c r="E18" s="15">
        <f>E19+E20+E21</f>
        <v>112562.19</v>
      </c>
      <c r="F18" s="15">
        <f>F19+F20+F21</f>
        <v>76337.09</v>
      </c>
      <c r="G18" s="83">
        <f>F18/D18</f>
        <v>0.86481793551683439</v>
      </c>
      <c r="H18" s="36">
        <f>F18/E18</f>
        <v>0.67817701485729798</v>
      </c>
      <c r="I18" s="19">
        <f t="shared" si="0"/>
        <v>7.867062111019546E-2</v>
      </c>
    </row>
    <row r="19" spans="1:9" outlineLevel="1" x14ac:dyDescent="0.25">
      <c r="A19" s="5" t="s">
        <v>28</v>
      </c>
      <c r="B19" s="4" t="s">
        <v>29</v>
      </c>
      <c r="C19" s="6">
        <v>17.100000000000001</v>
      </c>
      <c r="D19" s="6">
        <v>0</v>
      </c>
      <c r="E19" s="10">
        <v>21.6</v>
      </c>
      <c r="F19" s="10">
        <v>21.6</v>
      </c>
      <c r="G19" s="84" t="s">
        <v>91</v>
      </c>
      <c r="H19" s="37">
        <f t="shared" si="3"/>
        <v>1</v>
      </c>
      <c r="I19" s="20"/>
    </row>
    <row r="20" spans="1:9" outlineLevel="1" x14ac:dyDescent="0.25">
      <c r="A20" s="5" t="s">
        <v>30</v>
      </c>
      <c r="B20" s="4" t="s">
        <v>31</v>
      </c>
      <c r="C20" s="6">
        <v>934235.91</v>
      </c>
      <c r="D20" s="6">
        <v>69127.570000000007</v>
      </c>
      <c r="E20" s="10">
        <v>85605.95</v>
      </c>
      <c r="F20" s="10">
        <v>50770.45</v>
      </c>
      <c r="G20" s="84">
        <f t="shared" si="1"/>
        <v>0.73444575008205837</v>
      </c>
      <c r="H20" s="37">
        <f t="shared" si="3"/>
        <v>0.593071509632216</v>
      </c>
      <c r="I20" s="20">
        <f t="shared" si="0"/>
        <v>5.4344357197744622E-2</v>
      </c>
    </row>
    <row r="21" spans="1:9" ht="25.5" outlineLevel="1" x14ac:dyDescent="0.25">
      <c r="A21" s="5" t="s">
        <v>32</v>
      </c>
      <c r="B21" s="4" t="s">
        <v>33</v>
      </c>
      <c r="C21" s="6">
        <v>36084.949999999997</v>
      </c>
      <c r="D21" s="6">
        <v>19141.98</v>
      </c>
      <c r="E21" s="10">
        <v>26934.639999999999</v>
      </c>
      <c r="F21" s="10">
        <v>25545.040000000001</v>
      </c>
      <c r="G21" s="84">
        <f t="shared" si="1"/>
        <v>1.3345035362068083</v>
      </c>
      <c r="H21" s="37">
        <f t="shared" si="3"/>
        <v>0.94840844355075848</v>
      </c>
      <c r="I21" s="20">
        <f t="shared" si="0"/>
        <v>0.70791396413186114</v>
      </c>
    </row>
    <row r="22" spans="1:9" s="17" customFormat="1" ht="25.5" x14ac:dyDescent="0.2">
      <c r="A22" s="3" t="s">
        <v>34</v>
      </c>
      <c r="B22" s="14" t="s">
        <v>35</v>
      </c>
      <c r="C22" s="15">
        <f>C23+C24+C25+C26</f>
        <v>153921.25999999998</v>
      </c>
      <c r="D22" s="15">
        <f>D23+D24+D25+D26</f>
        <v>118556.00999999998</v>
      </c>
      <c r="E22" s="15">
        <f>E23+E24+E25+E26</f>
        <v>304957.19</v>
      </c>
      <c r="F22" s="15">
        <f>F23+F24+F25+F26</f>
        <v>290443.61</v>
      </c>
      <c r="G22" s="83">
        <f>F22/D22</f>
        <v>2.4498429898239662</v>
      </c>
      <c r="H22" s="36">
        <f>F22/E22</f>
        <v>0.95240781173252542</v>
      </c>
      <c r="I22" s="19">
        <f t="shared" si="0"/>
        <v>1.8869622688899508</v>
      </c>
    </row>
    <row r="23" spans="1:9" outlineLevel="1" x14ac:dyDescent="0.25">
      <c r="A23" s="5" t="s">
        <v>36</v>
      </c>
      <c r="B23" s="4" t="s">
        <v>37</v>
      </c>
      <c r="C23" s="6">
        <v>22242.18</v>
      </c>
      <c r="D23" s="6">
        <v>5190.8999999999996</v>
      </c>
      <c r="E23" s="10">
        <v>18525.14</v>
      </c>
      <c r="F23" s="10">
        <v>15638.44</v>
      </c>
      <c r="G23" s="84">
        <f t="shared" si="1"/>
        <v>3.0126644705157104</v>
      </c>
      <c r="H23" s="37">
        <f t="shared" si="3"/>
        <v>0.84417391717417523</v>
      </c>
      <c r="I23" s="20">
        <f t="shared" si="0"/>
        <v>0.70309834737422328</v>
      </c>
    </row>
    <row r="24" spans="1:9" outlineLevel="1" x14ac:dyDescent="0.25">
      <c r="A24" s="5" t="s">
        <v>38</v>
      </c>
      <c r="B24" s="4" t="s">
        <v>39</v>
      </c>
      <c r="C24" s="6">
        <v>62832.07</v>
      </c>
      <c r="D24" s="6">
        <v>23673.23</v>
      </c>
      <c r="E24" s="10">
        <v>67490.05</v>
      </c>
      <c r="F24" s="10">
        <v>62799.5</v>
      </c>
      <c r="G24" s="84">
        <f t="shared" si="1"/>
        <v>2.6527643249358031</v>
      </c>
      <c r="H24" s="37">
        <f t="shared" si="3"/>
        <v>0.93050012557406603</v>
      </c>
      <c r="I24" s="20">
        <f t="shared" si="0"/>
        <v>0.999481634140018</v>
      </c>
    </row>
    <row r="25" spans="1:9" outlineLevel="1" x14ac:dyDescent="0.25">
      <c r="A25" s="5" t="s">
        <v>40</v>
      </c>
      <c r="B25" s="4" t="s">
        <v>41</v>
      </c>
      <c r="C25" s="6">
        <v>54324.02</v>
      </c>
      <c r="D25" s="6">
        <v>70392.259999999995</v>
      </c>
      <c r="E25" s="10">
        <v>90328.26</v>
      </c>
      <c r="F25" s="10">
        <v>84881.64</v>
      </c>
      <c r="G25" s="84">
        <f t="shared" si="1"/>
        <v>1.2058376872684582</v>
      </c>
      <c r="H25" s="37">
        <f t="shared" si="3"/>
        <v>0.93970192717096512</v>
      </c>
      <c r="I25" s="20">
        <f t="shared" si="0"/>
        <v>1.5625066038927165</v>
      </c>
    </row>
    <row r="26" spans="1:9" ht="25.5" outlineLevel="1" x14ac:dyDescent="0.25">
      <c r="A26" s="5" t="s">
        <v>42</v>
      </c>
      <c r="B26" s="4" t="s">
        <v>43</v>
      </c>
      <c r="C26" s="6">
        <v>14522.99</v>
      </c>
      <c r="D26" s="6">
        <v>19299.62</v>
      </c>
      <c r="E26" s="10">
        <v>128613.74</v>
      </c>
      <c r="F26" s="10">
        <v>127124.03</v>
      </c>
      <c r="G26" s="84">
        <f t="shared" si="1"/>
        <v>6.586866995308716</v>
      </c>
      <c r="H26" s="37">
        <f t="shared" si="3"/>
        <v>0.98841717844454247</v>
      </c>
      <c r="I26" s="20">
        <f t="shared" si="0"/>
        <v>8.7532959810617506</v>
      </c>
    </row>
    <row r="27" spans="1:9" s="17" customFormat="1" ht="14.25" x14ac:dyDescent="0.2">
      <c r="A27" s="3" t="s">
        <v>44</v>
      </c>
      <c r="B27" s="14" t="s">
        <v>45</v>
      </c>
      <c r="C27" s="15">
        <f>C28+C29+C30+C31+C32+C33</f>
        <v>271274.25</v>
      </c>
      <c r="D27" s="15">
        <f>D28+D29+D30+D31+D32+D33</f>
        <v>298573.01999999996</v>
      </c>
      <c r="E27" s="15">
        <f>E28+E29+E30+E31+E32+E33</f>
        <v>322041.10000000009</v>
      </c>
      <c r="F27" s="15">
        <f>F28+F29+F30+F31+F32+F33</f>
        <v>304736.46999999997</v>
      </c>
      <c r="G27" s="83">
        <f>F27/D27</f>
        <v>1.0206430239410111</v>
      </c>
      <c r="H27" s="36">
        <f>F27/E27</f>
        <v>0.94626577166703219</v>
      </c>
      <c r="I27" s="19">
        <f t="shared" si="0"/>
        <v>1.12335199525941</v>
      </c>
    </row>
    <row r="28" spans="1:9" outlineLevel="1" x14ac:dyDescent="0.25">
      <c r="A28" s="5" t="s">
        <v>46</v>
      </c>
      <c r="B28" s="4" t="s">
        <v>47</v>
      </c>
      <c r="C28" s="6">
        <v>91584.73</v>
      </c>
      <c r="D28" s="6">
        <v>98953.82</v>
      </c>
      <c r="E28" s="10">
        <v>104646.84</v>
      </c>
      <c r="F28" s="10">
        <v>103511.78</v>
      </c>
      <c r="G28" s="84">
        <f t="shared" si="1"/>
        <v>1.0460614860548081</v>
      </c>
      <c r="H28" s="37">
        <f t="shared" si="3"/>
        <v>0.98915342307517362</v>
      </c>
      <c r="I28" s="20">
        <f t="shared" si="0"/>
        <v>1.1302296791179054</v>
      </c>
    </row>
    <row r="29" spans="1:9" outlineLevel="1" x14ac:dyDescent="0.25">
      <c r="A29" s="5" t="s">
        <v>48</v>
      </c>
      <c r="B29" s="4" t="s">
        <v>49</v>
      </c>
      <c r="C29" s="6">
        <v>128446.23</v>
      </c>
      <c r="D29" s="6">
        <v>149289.68</v>
      </c>
      <c r="E29" s="10">
        <v>165625.69</v>
      </c>
      <c r="F29" s="10">
        <v>150164.49</v>
      </c>
      <c r="G29" s="84">
        <f t="shared" si="1"/>
        <v>1.005859815628247</v>
      </c>
      <c r="H29" s="37">
        <f t="shared" si="3"/>
        <v>0.90664974739124093</v>
      </c>
      <c r="I29" s="20">
        <f t="shared" si="0"/>
        <v>1.1690844488000931</v>
      </c>
    </row>
    <row r="30" spans="1:9" outlineLevel="1" x14ac:dyDescent="0.25">
      <c r="A30" s="5" t="s">
        <v>50</v>
      </c>
      <c r="B30" s="4" t="s">
        <v>51</v>
      </c>
      <c r="C30" s="6">
        <v>45699.67</v>
      </c>
      <c r="D30" s="6">
        <v>43539.09</v>
      </c>
      <c r="E30" s="10">
        <v>44158.02</v>
      </c>
      <c r="F30" s="10">
        <v>43997.79</v>
      </c>
      <c r="G30" s="84">
        <f t="shared" si="1"/>
        <v>1.0105353602934743</v>
      </c>
      <c r="H30" s="37">
        <f t="shared" si="3"/>
        <v>0.99637144056730809</v>
      </c>
      <c r="I30" s="20">
        <f t="shared" si="0"/>
        <v>0.96275946850382077</v>
      </c>
    </row>
    <row r="31" spans="1:9" ht="25.5" outlineLevel="1" x14ac:dyDescent="0.25">
      <c r="A31" s="5" t="s">
        <v>52</v>
      </c>
      <c r="B31" s="4" t="s">
        <v>53</v>
      </c>
      <c r="C31" s="6">
        <v>124.19</v>
      </c>
      <c r="D31" s="6">
        <v>205.21</v>
      </c>
      <c r="E31" s="10">
        <v>205.21</v>
      </c>
      <c r="F31" s="10">
        <v>44.45</v>
      </c>
      <c r="G31" s="84">
        <f t="shared" si="1"/>
        <v>0.21660737780809902</v>
      </c>
      <c r="H31" s="37">
        <f t="shared" si="3"/>
        <v>0.21660737780809902</v>
      </c>
      <c r="I31" s="20">
        <f t="shared" si="0"/>
        <v>0.35791931717529596</v>
      </c>
    </row>
    <row r="32" spans="1:9" outlineLevel="1" x14ac:dyDescent="0.25">
      <c r="A32" s="5" t="s">
        <v>54</v>
      </c>
      <c r="B32" s="4" t="s">
        <v>55</v>
      </c>
      <c r="C32" s="6">
        <v>5143.3100000000004</v>
      </c>
      <c r="D32" s="6">
        <v>6171.22</v>
      </c>
      <c r="E32" s="10">
        <v>6991.34</v>
      </c>
      <c r="F32" s="10">
        <v>6716.3</v>
      </c>
      <c r="G32" s="84">
        <f t="shared" si="1"/>
        <v>1.0883261332443179</v>
      </c>
      <c r="H32" s="37">
        <f t="shared" si="3"/>
        <v>0.96065990210746444</v>
      </c>
      <c r="I32" s="20">
        <f t="shared" si="0"/>
        <v>1.3058322364391801</v>
      </c>
    </row>
    <row r="33" spans="1:9" outlineLevel="1" x14ac:dyDescent="0.25">
      <c r="A33" s="5" t="s">
        <v>56</v>
      </c>
      <c r="B33" s="4" t="s">
        <v>57</v>
      </c>
      <c r="C33" s="6">
        <v>276.12</v>
      </c>
      <c r="D33" s="6">
        <v>414</v>
      </c>
      <c r="E33" s="10">
        <v>414</v>
      </c>
      <c r="F33" s="10">
        <v>301.66000000000003</v>
      </c>
      <c r="G33" s="84">
        <f t="shared" si="1"/>
        <v>0.72864734299516909</v>
      </c>
      <c r="H33" s="37">
        <f t="shared" si="3"/>
        <v>0.72864734299516909</v>
      </c>
      <c r="I33" s="20">
        <f t="shared" si="0"/>
        <v>1.0924960162248298</v>
      </c>
    </row>
    <row r="34" spans="1:9" s="17" customFormat="1" ht="14.25" x14ac:dyDescent="0.2">
      <c r="A34" s="3" t="s">
        <v>58</v>
      </c>
      <c r="B34" s="14" t="s">
        <v>59</v>
      </c>
      <c r="C34" s="15">
        <f>C35</f>
        <v>13320.36</v>
      </c>
      <c r="D34" s="15">
        <f>D35</f>
        <v>13287.6</v>
      </c>
      <c r="E34" s="15">
        <f>E35</f>
        <v>27986.51</v>
      </c>
      <c r="F34" s="15">
        <f>F35</f>
        <v>26198.86</v>
      </c>
      <c r="G34" s="83">
        <f>F34/D34</f>
        <v>1.9716773533218941</v>
      </c>
      <c r="H34" s="36">
        <f>F34/E34</f>
        <v>0.93612458287939448</v>
      </c>
      <c r="I34" s="19">
        <f t="shared" si="0"/>
        <v>1.9668282238618175</v>
      </c>
    </row>
    <row r="35" spans="1:9" outlineLevel="1" x14ac:dyDescent="0.25">
      <c r="A35" s="5" t="s">
        <v>60</v>
      </c>
      <c r="B35" s="4" t="s">
        <v>61</v>
      </c>
      <c r="C35" s="6">
        <v>13320.36</v>
      </c>
      <c r="D35" s="6">
        <v>13287.6</v>
      </c>
      <c r="E35" s="10">
        <v>27986.51</v>
      </c>
      <c r="F35" s="10">
        <v>26198.86</v>
      </c>
      <c r="G35" s="84">
        <f t="shared" si="1"/>
        <v>1.9716773533218941</v>
      </c>
      <c r="H35" s="37">
        <f t="shared" si="3"/>
        <v>0.93612458287939448</v>
      </c>
      <c r="I35" s="20">
        <f t="shared" si="0"/>
        <v>1.9668282238618175</v>
      </c>
    </row>
    <row r="36" spans="1:9" s="17" customFormat="1" ht="14.25" x14ac:dyDescent="0.2">
      <c r="A36" s="3" t="s">
        <v>62</v>
      </c>
      <c r="B36" s="14" t="s">
        <v>63</v>
      </c>
      <c r="C36" s="15">
        <f>C37+C38+C39+C40+C41</f>
        <v>22637.84</v>
      </c>
      <c r="D36" s="15">
        <f>D37+D38+D39+D40+D41</f>
        <v>23262.68</v>
      </c>
      <c r="E36" s="15">
        <f>E37+E38+E39+E40+E41</f>
        <v>21724.35</v>
      </c>
      <c r="F36" s="15">
        <f>F37+F38+F39+F40+F41</f>
        <v>20780.21</v>
      </c>
      <c r="G36" s="83">
        <f>F36/D36</f>
        <v>0.89328529644907628</v>
      </c>
      <c r="H36" s="36">
        <f>F36/E36</f>
        <v>0.95654001155385548</v>
      </c>
      <c r="I36" s="19">
        <f t="shared" si="0"/>
        <v>0.91794137603234227</v>
      </c>
    </row>
    <row r="37" spans="1:9" outlineLevel="1" x14ac:dyDescent="0.25">
      <c r="A37" s="5" t="s">
        <v>64</v>
      </c>
      <c r="B37" s="4" t="s">
        <v>65</v>
      </c>
      <c r="C37" s="6">
        <v>503.14</v>
      </c>
      <c r="D37" s="6">
        <v>576.29</v>
      </c>
      <c r="E37" s="10">
        <v>576.33000000000004</v>
      </c>
      <c r="F37" s="10">
        <v>576.33000000000004</v>
      </c>
      <c r="G37" s="84">
        <f t="shared" si="1"/>
        <v>1.0000694094986899</v>
      </c>
      <c r="H37" s="37">
        <f t="shared" si="3"/>
        <v>1</v>
      </c>
      <c r="I37" s="20">
        <f t="shared" si="0"/>
        <v>1.1454664705648527</v>
      </c>
    </row>
    <row r="38" spans="1:9" outlineLevel="1" x14ac:dyDescent="0.25">
      <c r="A38" s="5" t="s">
        <v>66</v>
      </c>
      <c r="B38" s="4" t="s">
        <v>67</v>
      </c>
      <c r="C38" s="6">
        <v>4099.66</v>
      </c>
      <c r="D38" s="6">
        <v>4203.7700000000004</v>
      </c>
      <c r="E38" s="10">
        <v>4203.7700000000004</v>
      </c>
      <c r="F38" s="10">
        <v>4203.7700000000004</v>
      </c>
      <c r="G38" s="84">
        <f t="shared" si="1"/>
        <v>1</v>
      </c>
      <c r="H38" s="37">
        <f t="shared" si="3"/>
        <v>1</v>
      </c>
      <c r="I38" s="20">
        <f t="shared" si="0"/>
        <v>1.0253947888361474</v>
      </c>
    </row>
    <row r="39" spans="1:9" outlineLevel="1" x14ac:dyDescent="0.25">
      <c r="A39" s="5" t="s">
        <v>68</v>
      </c>
      <c r="B39" s="4" t="s">
        <v>69</v>
      </c>
      <c r="C39" s="6">
        <v>3281.31</v>
      </c>
      <c r="D39" s="6">
        <v>3297.18</v>
      </c>
      <c r="E39" s="10">
        <v>3222.58</v>
      </c>
      <c r="F39" s="10">
        <v>2772.89</v>
      </c>
      <c r="G39" s="84">
        <f t="shared" si="1"/>
        <v>0.84098835974984687</v>
      </c>
      <c r="H39" s="37">
        <f t="shared" si="3"/>
        <v>0.86045652861992561</v>
      </c>
      <c r="I39" s="20">
        <f t="shared" si="0"/>
        <v>0.84505578564658623</v>
      </c>
    </row>
    <row r="40" spans="1:9" outlineLevel="1" x14ac:dyDescent="0.25">
      <c r="A40" s="5" t="s">
        <v>70</v>
      </c>
      <c r="B40" s="4" t="s">
        <v>71</v>
      </c>
      <c r="C40" s="6">
        <v>8418.5300000000007</v>
      </c>
      <c r="D40" s="6">
        <v>8996.6200000000008</v>
      </c>
      <c r="E40" s="10">
        <v>7510.21</v>
      </c>
      <c r="F40" s="10">
        <v>7030.63</v>
      </c>
      <c r="G40" s="84">
        <f t="shared" si="1"/>
        <v>0.78147459823800491</v>
      </c>
      <c r="H40" s="37">
        <f t="shared" si="3"/>
        <v>0.93614293075692956</v>
      </c>
      <c r="I40" s="20">
        <f t="shared" si="0"/>
        <v>0.83513748837386093</v>
      </c>
    </row>
    <row r="41" spans="1:9" ht="25.5" outlineLevel="1" x14ac:dyDescent="0.25">
      <c r="A41" s="5" t="s">
        <v>72</v>
      </c>
      <c r="B41" s="4" t="s">
        <v>73</v>
      </c>
      <c r="C41" s="6">
        <v>6335.2</v>
      </c>
      <c r="D41" s="6">
        <v>6188.82</v>
      </c>
      <c r="E41" s="10">
        <v>6211.46</v>
      </c>
      <c r="F41" s="10">
        <v>6196.59</v>
      </c>
      <c r="G41" s="84">
        <f t="shared" si="1"/>
        <v>1.0012554897379469</v>
      </c>
      <c r="H41" s="37">
        <f t="shared" si="3"/>
        <v>0.99760603787193347</v>
      </c>
      <c r="I41" s="20">
        <f t="shared" si="0"/>
        <v>0.97812065917413815</v>
      </c>
    </row>
    <row r="42" spans="1:9" s="17" customFormat="1" ht="14.25" x14ac:dyDescent="0.2">
      <c r="A42" s="3" t="s">
        <v>74</v>
      </c>
      <c r="B42" s="14" t="s">
        <v>75</v>
      </c>
      <c r="C42" s="15">
        <f>C43+C44</f>
        <v>95878.239999999991</v>
      </c>
      <c r="D42" s="15">
        <f>D43+D44</f>
        <v>28385.24</v>
      </c>
      <c r="E42" s="15">
        <f>E43+E44</f>
        <v>17237.849999999999</v>
      </c>
      <c r="F42" s="15">
        <f>F43+F44</f>
        <v>17022.649999999998</v>
      </c>
      <c r="G42" s="83">
        <f>F42/D42</f>
        <v>0.59970075997243621</v>
      </c>
      <c r="H42" s="36">
        <f>F42/E42</f>
        <v>0.98751584449336771</v>
      </c>
      <c r="I42" s="19">
        <f t="shared" si="0"/>
        <v>0.17754445638551564</v>
      </c>
    </row>
    <row r="43" spans="1:9" outlineLevel="1" x14ac:dyDescent="0.25">
      <c r="A43" s="5" t="s">
        <v>76</v>
      </c>
      <c r="B43" s="4" t="s">
        <v>77</v>
      </c>
      <c r="C43" s="6">
        <v>35085.86</v>
      </c>
      <c r="D43" s="6">
        <v>28385.24</v>
      </c>
      <c r="E43" s="10">
        <v>16732.8</v>
      </c>
      <c r="F43" s="10">
        <v>16517.599999999999</v>
      </c>
      <c r="G43" s="84">
        <f t="shared" si="1"/>
        <v>0.58190806207733303</v>
      </c>
      <c r="H43" s="37">
        <f t="shared" si="3"/>
        <v>0.98713903231975519</v>
      </c>
      <c r="I43" s="20">
        <f t="shared" si="0"/>
        <v>0.47077654644919631</v>
      </c>
    </row>
    <row r="44" spans="1:9" outlineLevel="1" x14ac:dyDescent="0.25">
      <c r="A44" s="5" t="s">
        <v>78</v>
      </c>
      <c r="B44" s="4" t="s">
        <v>79</v>
      </c>
      <c r="C44" s="6">
        <v>60792.38</v>
      </c>
      <c r="D44" s="6">
        <v>0</v>
      </c>
      <c r="E44" s="10">
        <v>505.05</v>
      </c>
      <c r="F44" s="10">
        <v>505.05</v>
      </c>
      <c r="G44" s="84" t="s">
        <v>91</v>
      </c>
      <c r="H44" s="37">
        <f t="shared" si="3"/>
        <v>1</v>
      </c>
      <c r="I44" s="20">
        <f t="shared" si="0"/>
        <v>8.3077846269548911E-3</v>
      </c>
    </row>
    <row r="45" spans="1:9" s="17" customFormat="1" ht="14.25" x14ac:dyDescent="0.2">
      <c r="A45" s="3" t="s">
        <v>80</v>
      </c>
      <c r="B45" s="14" t="s">
        <v>81</v>
      </c>
      <c r="C45" s="15">
        <f>C46</f>
        <v>3939.26</v>
      </c>
      <c r="D45" s="15">
        <f>D46</f>
        <v>4729.25</v>
      </c>
      <c r="E45" s="15">
        <f>E46</f>
        <v>4729.26</v>
      </c>
      <c r="F45" s="15">
        <f>F46</f>
        <v>4729.26</v>
      </c>
      <c r="G45" s="83">
        <f>F45/D45</f>
        <v>1.0000021145001852</v>
      </c>
      <c r="H45" s="36">
        <f>F45/E45</f>
        <v>1</v>
      </c>
      <c r="I45" s="19">
        <f t="shared" si="0"/>
        <v>1.2005452800779841</v>
      </c>
    </row>
    <row r="46" spans="1:9" outlineLevel="1" x14ac:dyDescent="0.25">
      <c r="A46" s="5" t="s">
        <v>82</v>
      </c>
      <c r="B46" s="4" t="s">
        <v>83</v>
      </c>
      <c r="C46" s="6">
        <v>3939.26</v>
      </c>
      <c r="D46" s="6">
        <v>4729.25</v>
      </c>
      <c r="E46" s="10">
        <v>4729.26</v>
      </c>
      <c r="F46" s="10">
        <v>4729.26</v>
      </c>
      <c r="G46" s="84">
        <f t="shared" si="1"/>
        <v>1.0000021145001852</v>
      </c>
      <c r="H46" s="37">
        <f t="shared" si="3"/>
        <v>1</v>
      </c>
      <c r="I46" s="20">
        <f t="shared" si="0"/>
        <v>1.2005452800779841</v>
      </c>
    </row>
    <row r="47" spans="1:9" ht="38.25" outlineLevel="1" x14ac:dyDescent="0.25">
      <c r="A47" s="3" t="s">
        <v>89</v>
      </c>
      <c r="B47" s="14">
        <v>1300</v>
      </c>
      <c r="C47" s="15">
        <f>C48</f>
        <v>796.49</v>
      </c>
      <c r="D47" s="15">
        <v>0</v>
      </c>
      <c r="E47" s="16">
        <v>0</v>
      </c>
      <c r="F47" s="16">
        <v>0</v>
      </c>
      <c r="G47" s="83" t="s">
        <v>91</v>
      </c>
      <c r="H47" s="36"/>
      <c r="I47" s="19" t="s">
        <v>91</v>
      </c>
    </row>
    <row r="48" spans="1:9" ht="25.5" outlineLevel="1" x14ac:dyDescent="0.25">
      <c r="A48" s="5" t="s">
        <v>90</v>
      </c>
      <c r="B48" s="4">
        <v>1301</v>
      </c>
      <c r="C48" s="6">
        <v>796.49</v>
      </c>
      <c r="D48" s="6">
        <v>0</v>
      </c>
      <c r="E48" s="10">
        <v>0</v>
      </c>
      <c r="F48" s="10">
        <v>0</v>
      </c>
      <c r="G48" s="84" t="s">
        <v>91</v>
      </c>
      <c r="H48" s="37">
        <v>0</v>
      </c>
      <c r="I48" s="20" t="s">
        <v>91</v>
      </c>
    </row>
    <row r="49" spans="1:9" s="17" customFormat="1" ht="12.75" customHeight="1" x14ac:dyDescent="0.2">
      <c r="A49" s="49" t="s">
        <v>84</v>
      </c>
      <c r="B49" s="50"/>
      <c r="C49" s="22">
        <f>C45+C42+C36+C34+C27+C22+C18+C15+C13+C6+C47</f>
        <v>1626212.93</v>
      </c>
      <c r="D49" s="22">
        <f>D45+D42+D36+D34+D27+D22+D18+D15+D13+D6+D47</f>
        <v>674538.21000000008</v>
      </c>
      <c r="E49" s="22">
        <f>E45+E42+E36+E34+E27+E22+E18+E15+E13+E6+E47</f>
        <v>916171.36600000004</v>
      </c>
      <c r="F49" s="22">
        <f>F45+F42+F36+F34+F27+F22+F18+F15+F13+F6+F47</f>
        <v>836946.8899999999</v>
      </c>
      <c r="G49" s="85">
        <f>F49/D49</f>
        <v>1.240770170751335</v>
      </c>
      <c r="H49" s="36">
        <f>F49/E49</f>
        <v>0.91352657489625133</v>
      </c>
      <c r="I49" s="19">
        <f t="shared" si="0"/>
        <v>0.51466008820874398</v>
      </c>
    </row>
    <row r="50" spans="1:9" ht="12.75" customHeight="1" x14ac:dyDescent="0.25">
      <c r="A50" s="1"/>
      <c r="B50" s="1"/>
      <c r="C50" s="7"/>
      <c r="D50" s="7"/>
      <c r="E50" s="11"/>
      <c r="F50" s="11"/>
      <c r="G50" s="38"/>
      <c r="H50" s="38"/>
      <c r="I50" s="18"/>
    </row>
    <row r="51" spans="1:9" x14ac:dyDescent="0.25">
      <c r="A51" s="51"/>
      <c r="B51" s="52"/>
      <c r="C51" s="52"/>
      <c r="D51" s="52"/>
      <c r="E51" s="52"/>
      <c r="F51" s="12"/>
      <c r="G51" s="39"/>
      <c r="H51" s="39"/>
      <c r="I51" s="18"/>
    </row>
  </sheetData>
  <mergeCells count="12">
    <mergeCell ref="A1:F1"/>
    <mergeCell ref="A3:H3"/>
    <mergeCell ref="A2:I2"/>
    <mergeCell ref="A49:B49"/>
    <mergeCell ref="A51:E51"/>
    <mergeCell ref="C4:C5"/>
    <mergeCell ref="I4:I5"/>
    <mergeCell ref="A4:A5"/>
    <mergeCell ref="B4:B5"/>
    <mergeCell ref="D4:F4"/>
    <mergeCell ref="G4:G5"/>
    <mergeCell ref="H4:H5"/>
  </mergeCells>
  <pageMargins left="0.59027779999999996" right="0.59027779999999996" top="0.59027779999999996" bottom="0.59027779999999996" header="0.39374999999999999" footer="0.39374999999999999"/>
  <pageSetup paperSize="9" scale="79" fitToHeight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H27"/>
  <sheetViews>
    <sheetView topLeftCell="A16" zoomScale="130" zoomScaleNormal="130" workbookViewId="0">
      <selection activeCell="D6" sqref="D6"/>
    </sheetView>
  </sheetViews>
  <sheetFormatPr defaultRowHeight="15" x14ac:dyDescent="0.25"/>
  <cols>
    <col min="1" max="1" width="29" style="28" customWidth="1"/>
    <col min="2" max="2" width="15.7109375" style="29" customWidth="1"/>
    <col min="3" max="3" width="16.7109375" style="29" customWidth="1"/>
    <col min="4" max="4" width="16.5703125" style="28" customWidth="1"/>
    <col min="5" max="5" width="12.5703125" style="28" customWidth="1"/>
    <col min="6" max="6" width="12.5703125" style="75" customWidth="1"/>
    <col min="7" max="7" width="12" style="28" customWidth="1"/>
    <col min="8" max="8" width="17.5703125" style="30" customWidth="1"/>
    <col min="9" max="16384" width="9.140625" style="28"/>
  </cols>
  <sheetData>
    <row r="2" spans="1:8" ht="31.5" customHeight="1" x14ac:dyDescent="0.25">
      <c r="A2" s="61" t="s">
        <v>115</v>
      </c>
      <c r="B2" s="61"/>
      <c r="C2" s="61"/>
      <c r="D2" s="61"/>
      <c r="E2" s="61"/>
      <c r="F2" s="61"/>
      <c r="G2" s="61"/>
      <c r="H2" s="61"/>
    </row>
    <row r="3" spans="1:8" x14ac:dyDescent="0.25">
      <c r="E3" s="76" t="s">
        <v>88</v>
      </c>
    </row>
    <row r="4" spans="1:8" ht="24.75" customHeight="1" x14ac:dyDescent="0.25">
      <c r="A4" s="64" t="s">
        <v>0</v>
      </c>
      <c r="B4" s="62" t="s">
        <v>114</v>
      </c>
      <c r="C4" s="67" t="s">
        <v>116</v>
      </c>
      <c r="D4" s="68"/>
      <c r="E4" s="69"/>
      <c r="F4" s="70" t="s">
        <v>119</v>
      </c>
      <c r="G4" s="70" t="s">
        <v>120</v>
      </c>
      <c r="H4" s="59" t="s">
        <v>87</v>
      </c>
    </row>
    <row r="5" spans="1:8" ht="44.25" customHeight="1" x14ac:dyDescent="0.25">
      <c r="A5" s="65"/>
      <c r="B5" s="63"/>
      <c r="C5" s="41" t="s">
        <v>118</v>
      </c>
      <c r="D5" s="66" t="s">
        <v>85</v>
      </c>
      <c r="E5" s="66" t="s">
        <v>86</v>
      </c>
      <c r="F5" s="72"/>
      <c r="G5" s="71"/>
      <c r="H5" s="60"/>
    </row>
    <row r="6" spans="1:8" x14ac:dyDescent="0.25">
      <c r="A6" s="23" t="s">
        <v>93</v>
      </c>
      <c r="B6" s="26">
        <v>242424.37</v>
      </c>
      <c r="C6" s="26">
        <v>270430.31</v>
      </c>
      <c r="D6" s="24">
        <v>294128.37</v>
      </c>
      <c r="E6" s="24">
        <v>277272.63</v>
      </c>
      <c r="F6" s="73">
        <f>E6/C6</f>
        <v>1.025301601732439</v>
      </c>
      <c r="G6" s="31">
        <f>E6/D6</f>
        <v>0.94269257331416212</v>
      </c>
      <c r="H6" s="33">
        <f>E6/B6</f>
        <v>1.1437489968520904</v>
      </c>
    </row>
    <row r="7" spans="1:8" ht="25.5" x14ac:dyDescent="0.25">
      <c r="A7" s="23" t="s">
        <v>94</v>
      </c>
      <c r="B7" s="26">
        <v>25206.41</v>
      </c>
      <c r="C7" s="26">
        <v>23361.68</v>
      </c>
      <c r="D7" s="24">
        <v>23380.04</v>
      </c>
      <c r="E7" s="24">
        <v>22422.47</v>
      </c>
      <c r="F7" s="73">
        <f t="shared" ref="F7:F26" si="0">E7/C7</f>
        <v>0.95979698377856393</v>
      </c>
      <c r="G7" s="31">
        <f t="shared" ref="G7:G26" si="1">E7/D7</f>
        <v>0.95904326938704987</v>
      </c>
      <c r="H7" s="33">
        <f t="shared" ref="H7:H27" si="2">E7/B7</f>
        <v>0.88955428400950398</v>
      </c>
    </row>
    <row r="8" spans="1:8" x14ac:dyDescent="0.25">
      <c r="A8" s="23" t="s">
        <v>95</v>
      </c>
      <c r="B8" s="26">
        <v>37005.11</v>
      </c>
      <c r="C8" s="26">
        <v>37780.870000000003</v>
      </c>
      <c r="D8" s="24">
        <v>52114.400000000001</v>
      </c>
      <c r="E8" s="24">
        <v>50122.34</v>
      </c>
      <c r="F8" s="73">
        <f t="shared" si="0"/>
        <v>1.326659232569287</v>
      </c>
      <c r="G8" s="31">
        <f t="shared" si="1"/>
        <v>0.96177524829989403</v>
      </c>
      <c r="H8" s="33">
        <f t="shared" si="2"/>
        <v>1.3544707744416919</v>
      </c>
    </row>
    <row r="9" spans="1:8" ht="38.25" x14ac:dyDescent="0.25">
      <c r="A9" s="23" t="s">
        <v>96</v>
      </c>
      <c r="B9" s="26">
        <v>1009.29</v>
      </c>
      <c r="C9" s="26">
        <v>359</v>
      </c>
      <c r="D9" s="24">
        <v>359</v>
      </c>
      <c r="E9" s="24">
        <v>358.94</v>
      </c>
      <c r="F9" s="73">
        <f t="shared" si="0"/>
        <v>0.99983286908077995</v>
      </c>
      <c r="G9" s="31">
        <f t="shared" si="1"/>
        <v>0.99983286908077995</v>
      </c>
      <c r="H9" s="33">
        <f t="shared" si="2"/>
        <v>0.35563614025701235</v>
      </c>
    </row>
    <row r="10" spans="1:8" ht="38.25" x14ac:dyDescent="0.25">
      <c r="A10" s="23" t="s">
        <v>97</v>
      </c>
      <c r="B10" s="26">
        <v>10574.43</v>
      </c>
      <c r="C10" s="26">
        <v>12034.47</v>
      </c>
      <c r="D10" s="24">
        <v>12461.51</v>
      </c>
      <c r="E10" s="24">
        <v>11463.73</v>
      </c>
      <c r="F10" s="73">
        <f t="shared" si="0"/>
        <v>0.95257456290139908</v>
      </c>
      <c r="G10" s="31">
        <f t="shared" si="1"/>
        <v>0.91993105169437728</v>
      </c>
      <c r="H10" s="33">
        <f t="shared" si="2"/>
        <v>1.0840990956486543</v>
      </c>
    </row>
    <row r="11" spans="1:8" x14ac:dyDescent="0.25">
      <c r="A11" s="23" t="s">
        <v>98</v>
      </c>
      <c r="B11" s="26">
        <v>33664.120000000003</v>
      </c>
      <c r="C11" s="26">
        <v>16653.080000000002</v>
      </c>
      <c r="D11" s="24">
        <v>16310.39</v>
      </c>
      <c r="E11" s="24">
        <v>14829.24</v>
      </c>
      <c r="F11" s="73">
        <f t="shared" si="0"/>
        <v>0.89048031955650231</v>
      </c>
      <c r="G11" s="31">
        <f t="shared" si="1"/>
        <v>0.90918978638769521</v>
      </c>
      <c r="H11" s="33">
        <f t="shared" si="2"/>
        <v>0.44050579667610495</v>
      </c>
    </row>
    <row r="12" spans="1:8" ht="25.5" x14ac:dyDescent="0.25">
      <c r="A12" s="23" t="s">
        <v>99</v>
      </c>
      <c r="B12" s="26">
        <v>8009.79</v>
      </c>
      <c r="C12" s="26">
        <v>7714.41</v>
      </c>
      <c r="D12" s="24">
        <v>7749.41</v>
      </c>
      <c r="E12" s="24">
        <v>7613.65</v>
      </c>
      <c r="F12" s="73">
        <f t="shared" si="0"/>
        <v>0.98693872895010759</v>
      </c>
      <c r="G12" s="31">
        <f t="shared" si="1"/>
        <v>0.98248124695944594</v>
      </c>
      <c r="H12" s="33">
        <f t="shared" si="2"/>
        <v>0.95054302297563353</v>
      </c>
    </row>
    <row r="13" spans="1:8" ht="25.5" x14ac:dyDescent="0.25">
      <c r="A13" s="23" t="s">
        <v>100</v>
      </c>
      <c r="B13" s="26">
        <v>72891.28</v>
      </c>
      <c r="C13" s="26">
        <v>10095.68</v>
      </c>
      <c r="D13" s="24">
        <v>17237.849999999999</v>
      </c>
      <c r="E13" s="24">
        <v>17022.650000000001</v>
      </c>
      <c r="F13" s="73">
        <f t="shared" si="0"/>
        <v>1.686132088180291</v>
      </c>
      <c r="G13" s="31">
        <f t="shared" si="1"/>
        <v>0.98751584449336793</v>
      </c>
      <c r="H13" s="33">
        <f t="shared" si="2"/>
        <v>0.23353479318788203</v>
      </c>
    </row>
    <row r="14" spans="1:8" ht="25.5" x14ac:dyDescent="0.25">
      <c r="A14" s="23" t="s">
        <v>101</v>
      </c>
      <c r="B14" s="26">
        <v>927148.07</v>
      </c>
      <c r="C14" s="26">
        <v>64391.59</v>
      </c>
      <c r="D14" s="24">
        <v>76641.070000000007</v>
      </c>
      <c r="E14" s="24">
        <v>46295.07</v>
      </c>
      <c r="F14" s="73">
        <f t="shared" si="0"/>
        <v>0.71896143580240834</v>
      </c>
      <c r="G14" s="31">
        <f t="shared" si="1"/>
        <v>0.60405041317925223</v>
      </c>
      <c r="H14" s="33">
        <f t="shared" si="2"/>
        <v>4.9932768559826694E-2</v>
      </c>
    </row>
    <row r="15" spans="1:8" ht="25.5" x14ac:dyDescent="0.25">
      <c r="A15" s="23" t="s">
        <v>102</v>
      </c>
      <c r="B15" s="26">
        <v>2245.0700000000002</v>
      </c>
      <c r="C15" s="26">
        <v>2147.6</v>
      </c>
      <c r="D15" s="24">
        <v>2824.15</v>
      </c>
      <c r="E15" s="24">
        <v>2586.83</v>
      </c>
      <c r="F15" s="73">
        <f t="shared" si="0"/>
        <v>1.2045213261314955</v>
      </c>
      <c r="G15" s="31">
        <f t="shared" si="1"/>
        <v>0.9159676362799426</v>
      </c>
      <c r="H15" s="33">
        <f t="shared" si="2"/>
        <v>1.152226879340065</v>
      </c>
    </row>
    <row r="16" spans="1:8" ht="25.5" x14ac:dyDescent="0.25">
      <c r="A16" s="23" t="s">
        <v>103</v>
      </c>
      <c r="B16" s="26">
        <v>25</v>
      </c>
      <c r="C16" s="26">
        <v>150</v>
      </c>
      <c r="D16" s="24">
        <v>84</v>
      </c>
      <c r="E16" s="24">
        <v>84</v>
      </c>
      <c r="F16" s="73">
        <f t="shared" si="0"/>
        <v>0.56000000000000005</v>
      </c>
      <c r="G16" s="31">
        <f t="shared" si="1"/>
        <v>1</v>
      </c>
      <c r="H16" s="33">
        <f t="shared" si="2"/>
        <v>3.36</v>
      </c>
    </row>
    <row r="17" spans="1:8" ht="38.25" x14ac:dyDescent="0.25">
      <c r="A17" s="23" t="s">
        <v>104</v>
      </c>
      <c r="B17" s="26">
        <v>1545.73</v>
      </c>
      <c r="C17" s="26">
        <v>2800</v>
      </c>
      <c r="D17" s="24">
        <v>3230.84</v>
      </c>
      <c r="E17" s="24">
        <v>2531.42</v>
      </c>
      <c r="F17" s="73">
        <f t="shared" si="0"/>
        <v>0.90407857142857151</v>
      </c>
      <c r="G17" s="31">
        <f t="shared" si="1"/>
        <v>0.78351759913830454</v>
      </c>
      <c r="H17" s="33">
        <f t="shared" si="2"/>
        <v>1.6376857536568483</v>
      </c>
    </row>
    <row r="18" spans="1:8" ht="25.5" x14ac:dyDescent="0.25">
      <c r="A18" s="23" t="s">
        <v>105</v>
      </c>
      <c r="B18" s="26">
        <v>2563.9299999999998</v>
      </c>
      <c r="C18" s="26">
        <v>1264.7</v>
      </c>
      <c r="D18" s="24">
        <v>1714.7</v>
      </c>
      <c r="E18" s="24">
        <v>1217.4000000000001</v>
      </c>
      <c r="F18" s="73">
        <f t="shared" si="0"/>
        <v>0.9625998260457026</v>
      </c>
      <c r="G18" s="31">
        <f>E18/D18</f>
        <v>0.70997842188137872</v>
      </c>
      <c r="H18" s="33">
        <f t="shared" si="2"/>
        <v>0.47481795524838827</v>
      </c>
    </row>
    <row r="19" spans="1:8" ht="25.5" x14ac:dyDescent="0.25">
      <c r="A19" s="23" t="s">
        <v>106</v>
      </c>
      <c r="B19" s="26">
        <v>7461.54</v>
      </c>
      <c r="C19" s="26">
        <v>5541.44</v>
      </c>
      <c r="D19" s="24">
        <v>19600.88</v>
      </c>
      <c r="E19" s="24">
        <v>14676.44</v>
      </c>
      <c r="F19" s="73">
        <f t="shared" si="0"/>
        <v>2.6484884795287869</v>
      </c>
      <c r="G19" s="31">
        <f t="shared" si="1"/>
        <v>0.74876434119284441</v>
      </c>
      <c r="H19" s="33">
        <f t="shared" si="2"/>
        <v>1.9669451614546061</v>
      </c>
    </row>
    <row r="20" spans="1:8" ht="25.5" x14ac:dyDescent="0.25">
      <c r="A20" s="23" t="s">
        <v>107</v>
      </c>
      <c r="B20" s="26">
        <v>112507.66</v>
      </c>
      <c r="C20" s="26">
        <v>73504.02</v>
      </c>
      <c r="D20" s="24">
        <v>149516.88</v>
      </c>
      <c r="E20" s="24">
        <v>142185.4</v>
      </c>
      <c r="F20" s="73">
        <f t="shared" si="0"/>
        <v>1.9343894388361342</v>
      </c>
      <c r="G20" s="31">
        <f t="shared" si="1"/>
        <v>0.95096553646651794</v>
      </c>
      <c r="H20" s="33">
        <f t="shared" si="2"/>
        <v>1.2637841725621171</v>
      </c>
    </row>
    <row r="21" spans="1:8" ht="25.5" x14ac:dyDescent="0.25">
      <c r="A21" s="23" t="s">
        <v>111</v>
      </c>
      <c r="B21" s="26">
        <v>20696.439999999999</v>
      </c>
      <c r="C21" s="26">
        <v>0</v>
      </c>
      <c r="D21" s="24">
        <v>0</v>
      </c>
      <c r="E21" s="24">
        <v>0</v>
      </c>
      <c r="F21" s="73" t="s">
        <v>91</v>
      </c>
      <c r="G21" s="31" t="s">
        <v>91</v>
      </c>
      <c r="H21" s="33">
        <f t="shared" si="2"/>
        <v>0</v>
      </c>
    </row>
    <row r="22" spans="1:8" ht="25.5" x14ac:dyDescent="0.25">
      <c r="A22" s="23" t="s">
        <v>117</v>
      </c>
      <c r="B22" s="26">
        <v>945</v>
      </c>
      <c r="C22" s="26">
        <v>1560.95</v>
      </c>
      <c r="D22" s="24">
        <v>0</v>
      </c>
      <c r="E22" s="24">
        <v>0</v>
      </c>
      <c r="F22" s="73">
        <f t="shared" si="0"/>
        <v>0</v>
      </c>
      <c r="G22" s="31" t="s">
        <v>91</v>
      </c>
      <c r="H22" s="33">
        <f t="shared" si="2"/>
        <v>0</v>
      </c>
    </row>
    <row r="23" spans="1:8" ht="25.5" x14ac:dyDescent="0.25">
      <c r="A23" s="23" t="s">
        <v>108</v>
      </c>
      <c r="B23" s="26">
        <v>0</v>
      </c>
      <c r="C23" s="26">
        <v>18687.13</v>
      </c>
      <c r="D23" s="24">
        <v>115731.67</v>
      </c>
      <c r="E23" s="24">
        <v>114650.76</v>
      </c>
      <c r="F23" s="73">
        <f t="shared" si="0"/>
        <v>6.1352792001768055</v>
      </c>
      <c r="G23" s="31">
        <f t="shared" si="1"/>
        <v>0.99066020562910739</v>
      </c>
      <c r="H23" s="33" t="s">
        <v>91</v>
      </c>
    </row>
    <row r="24" spans="1:8" ht="25.5" x14ac:dyDescent="0.25">
      <c r="A24" s="23" t="s">
        <v>109</v>
      </c>
      <c r="B24" s="26">
        <v>5874.09</v>
      </c>
      <c r="C24" s="26">
        <v>10206</v>
      </c>
      <c r="D24" s="24">
        <v>10506</v>
      </c>
      <c r="E24" s="24">
        <v>10506</v>
      </c>
      <c r="F24" s="73">
        <f t="shared" si="0"/>
        <v>1.0293944738389182</v>
      </c>
      <c r="G24" s="31">
        <f t="shared" si="1"/>
        <v>1</v>
      </c>
      <c r="H24" s="33" t="s">
        <v>91</v>
      </c>
    </row>
    <row r="25" spans="1:8" ht="25.5" x14ac:dyDescent="0.25">
      <c r="A25" s="23" t="s">
        <v>110</v>
      </c>
      <c r="B25" s="26">
        <v>0</v>
      </c>
      <c r="C25" s="26">
        <v>1041.21</v>
      </c>
      <c r="D25" s="24">
        <v>1041.21</v>
      </c>
      <c r="E25" s="24">
        <v>761.64</v>
      </c>
      <c r="F25" s="73">
        <f t="shared" si="0"/>
        <v>0.7314950874463364</v>
      </c>
      <c r="G25" s="31">
        <f t="shared" si="1"/>
        <v>0.7314950874463364</v>
      </c>
      <c r="H25" s="33" t="s">
        <v>91</v>
      </c>
    </row>
    <row r="26" spans="1:8" ht="25.5" x14ac:dyDescent="0.25">
      <c r="A26" s="23" t="s">
        <v>92</v>
      </c>
      <c r="B26" s="26">
        <v>114415.6</v>
      </c>
      <c r="C26" s="26">
        <v>114814.07</v>
      </c>
      <c r="D26" s="24">
        <v>111539</v>
      </c>
      <c r="E26" s="24">
        <v>100346.28</v>
      </c>
      <c r="F26" s="73">
        <f t="shared" si="0"/>
        <v>0.87398939868606684</v>
      </c>
      <c r="G26" s="31">
        <f t="shared" si="1"/>
        <v>0.89965196030088135</v>
      </c>
      <c r="H26" s="33">
        <f t="shared" si="2"/>
        <v>0.8770332017661927</v>
      </c>
    </row>
    <row r="27" spans="1:8" x14ac:dyDescent="0.25">
      <c r="A27" s="25" t="s">
        <v>84</v>
      </c>
      <c r="B27" s="27">
        <f>B26+B25+B24+B23+B21+B20+B19+B18+B17+B16+B15+B14+B13+B12+B11+B10+B9+B8+B7+B6+B22</f>
        <v>1626212.9300000002</v>
      </c>
      <c r="C27" s="27">
        <f>C26+C25+C24+C23+C21+C20+C19+C18+C17+C16+C15+C14+C13+C12+C11+C10+C9+C8+C7+C6+C22</f>
        <v>674538.21</v>
      </c>
      <c r="D27" s="27">
        <f>D26+D25+D24+D23+D21+D20+D19+D18+D17+D16+D15+D14+D13+D12+D11+D10+D9+D8+D7+D6</f>
        <v>916171.37000000011</v>
      </c>
      <c r="E27" s="27">
        <f>E26+E25+E24+E23+E21+E20+E19+E18+E17+E16+E15+E14+E13+E12+E11+E10+E9+E8+E7+E6</f>
        <v>836946.89</v>
      </c>
      <c r="F27" s="74">
        <f>E27/C27</f>
        <v>1.2407701707513352</v>
      </c>
      <c r="G27" s="32">
        <f>E27/D27</f>
        <v>0.91352657090779854</v>
      </c>
      <c r="H27" s="34">
        <f t="shared" si="2"/>
        <v>0.51466008820874398</v>
      </c>
    </row>
  </sheetData>
  <mergeCells count="7">
    <mergeCell ref="H4:H5"/>
    <mergeCell ref="A2:H2"/>
    <mergeCell ref="B4:B5"/>
    <mergeCell ref="A4:A5"/>
    <mergeCell ref="G4:G5"/>
    <mergeCell ref="C4:E4"/>
    <mergeCell ref="F4:F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расходы_РПР</vt:lpstr>
      <vt:lpstr>расходы МП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2022-02-14T13:18:44Z</cp:lastPrinted>
  <dcterms:created xsi:type="dcterms:W3CDTF">2021-08-09T12:42:00Z</dcterms:created>
  <dcterms:modified xsi:type="dcterms:W3CDTF">2022-04-05T09:18:48Z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