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1\и с п о л н е н и е   б ю д ж е т а\ОТЧЕТЫ ОБ ИСПОЛНЕНИИ_2021\отчет за I полугодие 2021\Аналитика для размещения\"/>
    </mc:Choice>
  </mc:AlternateContent>
  <xr:revisionPtr revIDLastSave="0" documentId="13_ncr:1_{BB62705E-D6E8-4A1A-A9BC-59BE67FF55CE}" xr6:coauthVersionLast="47" xr6:coauthVersionMax="47" xr10:uidLastSave="{00000000-0000-0000-0000-000000000000}"/>
  <bookViews>
    <workbookView xWindow="13410" yWindow="555" windowWidth="14355" windowHeight="15825" activeTab="1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6" i="4"/>
  <c r="F27" i="4"/>
  <c r="F7" i="4"/>
  <c r="D27" i="4"/>
  <c r="C27" i="4"/>
  <c r="B27" i="4"/>
  <c r="E45" i="2"/>
  <c r="D45" i="2"/>
  <c r="E42" i="2"/>
  <c r="D42" i="2"/>
  <c r="E36" i="2"/>
  <c r="D36" i="2"/>
  <c r="E6" i="2"/>
  <c r="D6" i="2"/>
  <c r="E13" i="2"/>
  <c r="D13" i="2"/>
  <c r="E15" i="2"/>
  <c r="D15" i="2"/>
  <c r="E18" i="2"/>
  <c r="D18" i="2"/>
  <c r="E22" i="2"/>
  <c r="D22" i="2"/>
  <c r="E27" i="2"/>
  <c r="D27" i="2"/>
  <c r="E34" i="2"/>
  <c r="D34" i="2"/>
  <c r="C49" i="2"/>
  <c r="C47" i="2"/>
  <c r="G7" i="2"/>
  <c r="G8" i="2"/>
  <c r="G10" i="2"/>
  <c r="G12" i="2"/>
  <c r="G14" i="2"/>
  <c r="G16" i="2"/>
  <c r="G20" i="2"/>
  <c r="G21" i="2"/>
  <c r="G23" i="2"/>
  <c r="G24" i="2"/>
  <c r="G25" i="2"/>
  <c r="G26" i="2"/>
  <c r="G28" i="2"/>
  <c r="G29" i="2"/>
  <c r="G30" i="2"/>
  <c r="G31" i="2"/>
  <c r="G32" i="2"/>
  <c r="G33" i="2"/>
  <c r="G35" i="2"/>
  <c r="G37" i="2"/>
  <c r="G38" i="2"/>
  <c r="G39" i="2"/>
  <c r="G40" i="2"/>
  <c r="G41" i="2"/>
  <c r="G43" i="2"/>
  <c r="G44" i="2"/>
  <c r="G46" i="2"/>
  <c r="C45" i="2"/>
  <c r="G45" i="2" s="1"/>
  <c r="C42" i="2"/>
  <c r="G42" i="2" s="1"/>
  <c r="C36" i="2"/>
  <c r="G36" i="2" s="1"/>
  <c r="C34" i="2"/>
  <c r="C27" i="2"/>
  <c r="G27" i="2" s="1"/>
  <c r="C22" i="2"/>
  <c r="C18" i="2"/>
  <c r="C15" i="2"/>
  <c r="C13" i="2"/>
  <c r="G13" i="2" s="1"/>
  <c r="C6" i="2"/>
  <c r="D49" i="2" l="1"/>
  <c r="E49" i="2"/>
  <c r="G18" i="2"/>
  <c r="G6" i="2"/>
  <c r="G15" i="2"/>
  <c r="G22" i="2"/>
  <c r="G34" i="2"/>
  <c r="G49" i="2"/>
</calcChain>
</file>

<file path=xl/sharedStrings.xml><?xml version="1.0" encoding="utf-8"?>
<sst xmlns="http://schemas.openxmlformats.org/spreadsheetml/2006/main" count="129" uniqueCount="120">
  <si>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</si>
  <si>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</si>
  <si>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</si>
  <si>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</si>
  <si>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</si>
  <si>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</si>
  <si>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</si>
  <si>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</si>
  <si>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</si>
  <si>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</si>
  <si>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</si>
  <si>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</si>
  <si>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</si>
  <si>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</si>
  <si>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</si>
  <si>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</si>
  <si>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</si>
  <si>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</si>
  <si>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</si>
  <si>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</si>
  <si>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</si>
  <si>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</si>
  <si>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</si>
  <si>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</si>
  <si>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</si>
  <si>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</si>
  <si>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</si>
  <si>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</si>
  <si>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</si>
  <si>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</si>
  <si>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</si>
  <si>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</si>
  <si>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</si>
  <si>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</si>
  <si>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</si>
  <si>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</si>
  <si>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</si>
  <si>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</si>
  <si>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</si>
  <si>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</si>
  <si>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</si>
  <si>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</si>
  <si>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</si>
  <si>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</si>
  <si>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</si>
  <si>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</si>
  <si>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</si>
  <si>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</si>
  <si>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</si>
  <si>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</si>
  <si>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</si>
  <si>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</si>
  <si>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</si>
  <si>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</si>
  <si>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</si>
  <si>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</si>
  <si>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</si>
  <si>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</si>
  <si>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</si>
  <si>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</si>
  <si>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</si>
  <si>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</si>
  <si>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</si>
  <si>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</si>
  <si>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</si>
  <si>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</si>
  <si>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</si>
  <si>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</si>
  <si>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</si>
  <si>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</si>
  <si>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</si>
  <si>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</si>
  <si>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</si>
  <si>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</si>
  <si>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</si>
  <si>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</si>
  <si>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</si>
  <si>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</si>
  <si>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</si>
  <si>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</si>
  <si>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</si>
  <si>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</si>
  <si>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</si>
  <si>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</si>
  <si>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</si>
  <si>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</si>
  <si>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</si>
  <si>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I полугодие 2021 г.</t>
  </si>
  <si>
    <t>Исполнено     I полугодие 2020 г.</t>
  </si>
  <si>
    <t>Исполнение</t>
  </si>
  <si>
    <t>Динамика к соответствующему периоду прошлого года, %</t>
  </si>
  <si>
    <t>(тыс. руб.)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</si>
  <si>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полугодие 2021 года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</si>
  <si>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</si>
  <si>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</si>
  <si>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</si>
  <si>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</si>
  <si>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Исполнено за I полугодие 2020 г.</t>
  </si>
  <si>
    <t>I полугодие 2021 года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</si>
  <si>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</si>
  <si>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</si>
  <si>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</si>
  <si>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</si>
  <si>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</si>
  <si>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</si>
  <si>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</si>
  <si>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</si>
  <si>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</si>
  <si>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</si>
  <si>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</si>
  <si>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</si>
  <si>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</si>
  <si>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</si>
  <si>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</si>
  <si>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</si>
  <si>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</si>
  <si>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</si>
  <si>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</si>
  <si>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</si>
  <si>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>Сведения об исполнении бюджета Светлогорского городского округа по расходам в разрезе муниципальных программ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</si>
</sst>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2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7" fillId="0" borderId="1" xfId="14" applyNumberFormat="1" applyFont="1" applyProtection="1">
      <alignment horizontal="left" wrapText="1"/>
    </xf>
    <xf numFmtId="0" fontId="7" fillId="0" borderId="1" xfId="14" applyFont="1">
      <alignment horizontal="left" wrapTex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7" fillId="0" borderId="2" xfId="7" applyNumberFormat="1" applyFont="1" applyProtection="1">
      <alignment vertical="top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" fontId="10" fillId="0" borderId="3" xfId="6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7" fillId="0" borderId="2" xfId="8" applyNumberFormat="1" applyFont="1" applyProtection="1">
      <alignment horizontal="center" vertical="top" shrinkToFit="1"/>
    </xf>
    <xf numFmtId="4" fontId="7" fillId="0" borderId="1" xfId="2" applyNumberFormat="1" applyFont="1" applyProtection="1"/>
    <xf numFmtId="4" fontId="8" fillId="0" borderId="0" xfId="0" applyNumberFormat="1" applyFont="1" applyProtection="1">
      <protection locked="0"/>
    </xf>
    <xf numFmtId="0" fontId="11" fillId="5" borderId="1" xfId="3" applyNumberFormat="1" applyFont="1" applyFill="1" applyProtection="1">
      <alignment horizontal="center" wrapText="1"/>
    </xf>
    <xf numFmtId="0" fontId="10" fillId="5" borderId="5" xfId="6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5" borderId="4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 applyProtection="1">
      <alignment horizontal="center" vertical="center" wrapTex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9" xfId="10" applyNumberFormat="1" applyFont="1" applyFill="1" applyBorder="1" applyProtection="1">
      <alignment horizontal="right" vertical="top" shrinkToFit="1"/>
    </xf>
    <xf numFmtId="4" fontId="7" fillId="5" borderId="1" xfId="2" applyNumberFormat="1" applyFont="1" applyFill="1" applyProtection="1"/>
    <xf numFmtId="0" fontId="7" fillId="5" borderId="1" xfId="2" applyNumberFormat="1" applyFont="1" applyFill="1" applyProtection="1"/>
    <xf numFmtId="4" fontId="7" fillId="5" borderId="1" xfId="14" applyNumberFormat="1" applyFont="1" applyFill="1" applyProtection="1">
      <alignment horizontal="left" wrapText="1"/>
    </xf>
    <xf numFmtId="0" fontId="7" fillId="5" borderId="1" xfId="14" applyNumberFormat="1" applyFont="1" applyFill="1" applyProtection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NumberFormat="1" applyFont="1" applyProtection="1">
      <alignment horizontal="center" vertical="top" shrinkToFit="1"/>
    </xf>
    <xf numFmtId="4" fontId="10" fillId="0" borderId="2" xfId="8" applyNumberFormat="1" applyFont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10" fontId="10" fillId="5" borderId="9" xfId="10" applyNumberFormat="1" applyFont="1" applyFill="1" applyBorder="1" applyProtection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NumberFormat="1" applyFont="1" applyFill="1" applyBorder="1" applyProtection="1">
      <alignment horizontal="right" vertical="top" shrinkToFit="1"/>
    </xf>
    <xf numFmtId="164" fontId="7" fillId="0" borderId="1" xfId="2" applyNumberFormat="1" applyFont="1" applyAlignment="1" applyProtection="1">
      <alignment horizontal="center" vertical="top"/>
    </xf>
    <xf numFmtId="164" fontId="10" fillId="0" borderId="7" xfId="2" applyNumberFormat="1" applyFont="1" applyBorder="1" applyAlignment="1" applyProtection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164" fontId="10" fillId="0" borderId="7" xfId="2" applyNumberFormat="1" applyFont="1" applyBorder="1" applyAlignment="1" applyProtection="1">
      <alignment horizontal="center" vertical="top"/>
    </xf>
    <xf numFmtId="164" fontId="7" fillId="0" borderId="7" xfId="2" applyNumberFormat="1" applyFont="1" applyBorder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4" fontId="10" fillId="0" borderId="9" xfId="6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164" fontId="10" fillId="0" borderId="3" xfId="6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13" fillId="0" borderId="20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1"/>
  <sheetViews>
    <sheetView showGridLines="0" zoomScaleNormal="100" zoomScaleSheetLayoutView="100" workbookViewId="0">
      <pane ySplit="5" topLeftCell="A6" activePane="bottomLeft" state="frozen"/>
      <selection pane="bottomLeft" activeCell="A16" sqref="A16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23" customWidth="1"/>
    <col min="4" max="4" width="14.7109375" style="35" customWidth="1"/>
    <col min="5" max="5" width="11.7109375" style="35" customWidth="1"/>
    <col min="6" max="6" width="11.7109375" style="36" customWidth="1"/>
    <col min="7" max="7" width="16.28515625" style="48" customWidth="1"/>
    <col min="8" max="8" width="9.140625" style="2" customWidth="1"/>
    <col min="9" max="16384" width="9.140625" style="2"/>
  </cols>
  <sheetData>
    <row r="1" spans="1:7" ht="15.95" customHeight="1" x14ac:dyDescent="0.25">
      <c r="A1" s="11"/>
      <c r="B1" s="12"/>
      <c r="C1" s="12"/>
      <c r="D1" s="12"/>
      <c r="E1" s="12"/>
      <c r="F1" s="24"/>
      <c r="G1" s="43"/>
    </row>
    <row r="2" spans="1:7" ht="36" customHeight="1" x14ac:dyDescent="0.25">
      <c r="A2" s="16" t="s">
        <v>92</v>
      </c>
      <c r="B2" s="17"/>
      <c r="C2" s="17"/>
      <c r="D2" s="17"/>
      <c r="E2" s="17"/>
      <c r="F2" s="18"/>
      <c r="G2" s="18"/>
    </row>
    <row r="3" spans="1:7" ht="12.75" customHeight="1" x14ac:dyDescent="0.25">
      <c r="A3" s="3" t="s">
        <v>91</v>
      </c>
      <c r="B3" s="4"/>
      <c r="C3" s="4"/>
      <c r="D3" s="4"/>
      <c r="E3" s="4"/>
      <c r="F3" s="4"/>
      <c r="G3" s="43"/>
    </row>
    <row r="4" spans="1:7" ht="20.25" customHeight="1" x14ac:dyDescent="0.25">
      <c r="A4" s="14" t="s">
        <v>0</v>
      </c>
      <c r="B4" s="14" t="s">
        <v>1</v>
      </c>
      <c r="C4" s="19" t="s">
        <v>88</v>
      </c>
      <c r="D4" s="25" t="s">
        <v>87</v>
      </c>
      <c r="E4" s="26"/>
      <c r="F4" s="26"/>
      <c r="G4" s="44" t="s">
        <v>90</v>
      </c>
    </row>
    <row r="5" spans="1:7" ht="37.5" customHeight="1" x14ac:dyDescent="0.25">
      <c r="A5" s="15"/>
      <c r="B5" s="15"/>
      <c r="C5" s="20"/>
      <c r="D5" s="27" t="s">
        <v>85</v>
      </c>
      <c r="E5" s="27" t="s">
        <v>89</v>
      </c>
      <c r="F5" s="28" t="s">
        <v>86</v>
      </c>
      <c r="G5" s="45"/>
    </row>
    <row r="6" spans="1:7" s="41" customFormat="1" ht="14.25" x14ac:dyDescent="0.2">
      <c r="A6" s="5" t="s">
        <v>2</v>
      </c>
      <c r="B6" s="37" t="s">
        <v>3</v>
      </c>
      <c r="C6" s="38">
        <f>C7+C8+C9+C10+C11+C12</f>
        <v>35902.270000000004</v>
      </c>
      <c r="D6" s="38">
        <f>D7+D8+D9+D10+D11+D12</f>
        <v>90168.992060000004</v>
      </c>
      <c r="E6" s="38">
        <f>E7+E8+E9+E10+E11+E12</f>
        <v>36934.746859999999</v>
      </c>
      <c r="F6" s="40">
        <v>0.41046391574802304</v>
      </c>
      <c r="G6" s="46">
        <f>E6/C6</f>
        <v>1.0287579827125135</v>
      </c>
    </row>
    <row r="7" spans="1:7" ht="51" outlineLevel="1" x14ac:dyDescent="0.25">
      <c r="A7" s="13" t="s">
        <v>4</v>
      </c>
      <c r="B7" s="6" t="s">
        <v>5</v>
      </c>
      <c r="C7" s="21">
        <v>1304.45</v>
      </c>
      <c r="D7" s="29">
        <v>3706.5709999999999</v>
      </c>
      <c r="E7" s="29">
        <v>1543.96686</v>
      </c>
      <c r="F7" s="30">
        <v>0.41654857279140206</v>
      </c>
      <c r="G7" s="47">
        <f t="shared" ref="G7:G49" si="0">E7/C7</f>
        <v>1.1836152094752577</v>
      </c>
    </row>
    <row r="8" spans="1:7" ht="63.75" outlineLevel="1" x14ac:dyDescent="0.25">
      <c r="A8" s="13" t="s">
        <v>6</v>
      </c>
      <c r="B8" s="6" t="s">
        <v>7</v>
      </c>
      <c r="C8" s="21">
        <v>14312.43</v>
      </c>
      <c r="D8" s="29">
        <v>37043.711000000003</v>
      </c>
      <c r="E8" s="29">
        <v>16192.45</v>
      </c>
      <c r="F8" s="30">
        <v>0.43816282661313277</v>
      </c>
      <c r="G8" s="47">
        <f t="shared" si="0"/>
        <v>1.1313557516089161</v>
      </c>
    </row>
    <row r="9" spans="1:7" outlineLevel="1" x14ac:dyDescent="0.25">
      <c r="A9" s="13" t="s">
        <v>8</v>
      </c>
      <c r="B9" s="6" t="s">
        <v>9</v>
      </c>
      <c r="C9" s="21">
        <v>0</v>
      </c>
      <c r="D9" s="29">
        <v>10.9</v>
      </c>
      <c r="E9" s="29">
        <v>0</v>
      </c>
      <c r="F9" s="30">
        <v>0</v>
      </c>
      <c r="G9" s="47"/>
    </row>
    <row r="10" spans="1:7" ht="51" outlineLevel="1" x14ac:dyDescent="0.25">
      <c r="A10" s="13" t="s">
        <v>10</v>
      </c>
      <c r="B10" s="6" t="s">
        <v>11</v>
      </c>
      <c r="C10" s="21">
        <v>3696.55</v>
      </c>
      <c r="D10" s="29">
        <v>9358.6790000000001</v>
      </c>
      <c r="E10" s="29">
        <v>4162.26</v>
      </c>
      <c r="F10" s="30">
        <v>0.44590440702154654</v>
      </c>
      <c r="G10" s="47">
        <f t="shared" si="0"/>
        <v>1.1259850401049627</v>
      </c>
    </row>
    <row r="11" spans="1:7" outlineLevel="1" x14ac:dyDescent="0.25">
      <c r="A11" s="13" t="s">
        <v>12</v>
      </c>
      <c r="B11" s="6" t="s">
        <v>13</v>
      </c>
      <c r="C11" s="21">
        <v>0</v>
      </c>
      <c r="D11" s="29">
        <v>4346.6589999999997</v>
      </c>
      <c r="E11" s="29">
        <v>0</v>
      </c>
      <c r="F11" s="30">
        <v>0</v>
      </c>
      <c r="G11" s="47"/>
    </row>
    <row r="12" spans="1:7" outlineLevel="1" x14ac:dyDescent="0.25">
      <c r="A12" s="13" t="s">
        <v>14</v>
      </c>
      <c r="B12" s="6" t="s">
        <v>15</v>
      </c>
      <c r="C12" s="21">
        <v>16588.84</v>
      </c>
      <c r="D12" s="29">
        <v>35702.47206</v>
      </c>
      <c r="E12" s="29">
        <v>15036.07</v>
      </c>
      <c r="F12" s="30">
        <v>0.42190068364694633</v>
      </c>
      <c r="G12" s="47">
        <f t="shared" si="0"/>
        <v>0.90639671007737732</v>
      </c>
    </row>
    <row r="13" spans="1:7" s="41" customFormat="1" ht="14.25" x14ac:dyDescent="0.2">
      <c r="A13" s="5" t="s">
        <v>16</v>
      </c>
      <c r="B13" s="37" t="s">
        <v>17</v>
      </c>
      <c r="C13" s="38">
        <f>C14</f>
        <v>316.97000000000003</v>
      </c>
      <c r="D13" s="38">
        <f>D14</f>
        <v>761.3</v>
      </c>
      <c r="E13" s="38">
        <f>E14</f>
        <v>338.02820000000003</v>
      </c>
      <c r="F13" s="40">
        <v>0.44401444896886905</v>
      </c>
      <c r="G13" s="46">
        <f t="shared" si="0"/>
        <v>1.0664359403098085</v>
      </c>
    </row>
    <row r="14" spans="1:7" ht="25.5" outlineLevel="1" x14ac:dyDescent="0.25">
      <c r="A14" s="13" t="s">
        <v>18</v>
      </c>
      <c r="B14" s="6" t="s">
        <v>19</v>
      </c>
      <c r="C14" s="21">
        <v>316.97000000000003</v>
      </c>
      <c r="D14" s="29">
        <v>761.3</v>
      </c>
      <c r="E14" s="29">
        <v>338.02820000000003</v>
      </c>
      <c r="F14" s="30">
        <v>0.44401444896886905</v>
      </c>
      <c r="G14" s="47">
        <f t="shared" si="0"/>
        <v>1.0664359403098085</v>
      </c>
    </row>
    <row r="15" spans="1:7" s="41" customFormat="1" ht="38.25" x14ac:dyDescent="0.2">
      <c r="A15" s="5" t="s">
        <v>20</v>
      </c>
      <c r="B15" s="37" t="s">
        <v>21</v>
      </c>
      <c r="C15" s="38">
        <f>C16+C17</f>
        <v>2564.2399999999998</v>
      </c>
      <c r="D15" s="38">
        <f>D16+D17</f>
        <v>12469.385</v>
      </c>
      <c r="E15" s="38">
        <f>E16+E17</f>
        <v>3781.08</v>
      </c>
      <c r="F15" s="40">
        <v>0.30652866265163009</v>
      </c>
      <c r="G15" s="46">
        <f t="shared" si="0"/>
        <v>1.4745421645399808</v>
      </c>
    </row>
    <row r="16" spans="1:7" ht="38.25" outlineLevel="1" x14ac:dyDescent="0.25">
      <c r="A16" s="13" t="s">
        <v>22</v>
      </c>
      <c r="B16" s="6" t="s">
        <v>23</v>
      </c>
      <c r="C16" s="21">
        <v>2564.2399999999998</v>
      </c>
      <c r="D16" s="29">
        <v>11393.17</v>
      </c>
      <c r="E16" s="29">
        <v>3766.08</v>
      </c>
      <c r="F16" s="30">
        <v>0.33401521659849093</v>
      </c>
      <c r="G16" s="47">
        <f t="shared" si="0"/>
        <v>1.4686924780831749</v>
      </c>
    </row>
    <row r="17" spans="1:7" ht="38.25" outlineLevel="1" x14ac:dyDescent="0.25">
      <c r="A17" s="13" t="s">
        <v>24</v>
      </c>
      <c r="B17" s="6" t="s">
        <v>25</v>
      </c>
      <c r="C17" s="21">
        <v>0</v>
      </c>
      <c r="D17" s="29">
        <v>1076.2149999999999</v>
      </c>
      <c r="E17" s="29">
        <v>15</v>
      </c>
      <c r="F17" s="30">
        <v>1.3937735489655878E-2</v>
      </c>
      <c r="G17" s="47"/>
    </row>
    <row r="18" spans="1:7" s="41" customFormat="1" ht="14.25" x14ac:dyDescent="0.2">
      <c r="A18" s="5" t="s">
        <v>26</v>
      </c>
      <c r="B18" s="37" t="s">
        <v>27</v>
      </c>
      <c r="C18" s="38">
        <f>C19+C20+C21</f>
        <v>320214.38</v>
      </c>
      <c r="D18" s="38">
        <f>D19+D20+D21</f>
        <v>94435.540659999999</v>
      </c>
      <c r="E18" s="38">
        <f>E19+E20+E21</f>
        <v>27572.05269</v>
      </c>
      <c r="F18" s="40">
        <v>0.28458520307117058</v>
      </c>
      <c r="G18" s="46">
        <f t="shared" si="0"/>
        <v>8.6104979701411288E-2</v>
      </c>
    </row>
    <row r="19" spans="1:7" outlineLevel="1" x14ac:dyDescent="0.25">
      <c r="A19" s="13" t="s">
        <v>28</v>
      </c>
      <c r="B19" s="6" t="s">
        <v>29</v>
      </c>
      <c r="C19" s="21">
        <v>0</v>
      </c>
      <c r="D19" s="29">
        <v>17.100660000000001</v>
      </c>
      <c r="E19" s="29">
        <v>0</v>
      </c>
      <c r="F19" s="30">
        <v>0</v>
      </c>
      <c r="G19" s="47"/>
    </row>
    <row r="20" spans="1:7" outlineLevel="1" x14ac:dyDescent="0.25">
      <c r="A20" s="13" t="s">
        <v>30</v>
      </c>
      <c r="B20" s="6" t="s">
        <v>31</v>
      </c>
      <c r="C20" s="21">
        <v>316309.12</v>
      </c>
      <c r="D20" s="29">
        <v>69887.5</v>
      </c>
      <c r="E20" s="29">
        <v>22212.422689999999</v>
      </c>
      <c r="F20" s="30">
        <v>0.30827884045505155</v>
      </c>
      <c r="G20" s="47">
        <f t="shared" si="0"/>
        <v>7.0223782007929461E-2</v>
      </c>
    </row>
    <row r="21" spans="1:7" ht="25.5" outlineLevel="1" x14ac:dyDescent="0.25">
      <c r="A21" s="13" t="s">
        <v>32</v>
      </c>
      <c r="B21" s="6" t="s">
        <v>33</v>
      </c>
      <c r="C21" s="21">
        <v>3905.26</v>
      </c>
      <c r="D21" s="29">
        <v>24530.94</v>
      </c>
      <c r="E21" s="29">
        <v>5359.63</v>
      </c>
      <c r="F21" s="30">
        <v>0.21598413085148457</v>
      </c>
      <c r="G21" s="47">
        <f t="shared" si="0"/>
        <v>1.3724131043771732</v>
      </c>
    </row>
    <row r="22" spans="1:7" s="41" customFormat="1" ht="25.5" x14ac:dyDescent="0.2">
      <c r="A22" s="5" t="s">
        <v>34</v>
      </c>
      <c r="B22" s="37" t="s">
        <v>35</v>
      </c>
      <c r="C22" s="38">
        <f>C23+C24+C25+C26</f>
        <v>75229.14</v>
      </c>
      <c r="D22" s="38">
        <f>D23+D24+D25+D26</f>
        <v>262908.85600000003</v>
      </c>
      <c r="E22" s="38">
        <f>E23+E24+E25+E26</f>
        <v>55039.87</v>
      </c>
      <c r="F22" s="40">
        <v>0.22175516340735638</v>
      </c>
      <c r="G22" s="46">
        <f t="shared" si="0"/>
        <v>0.7316296584009867</v>
      </c>
    </row>
    <row r="23" spans="1:7" outlineLevel="1" x14ac:dyDescent="0.25">
      <c r="A23" s="13" t="s">
        <v>36</v>
      </c>
      <c r="B23" s="6" t="s">
        <v>37</v>
      </c>
      <c r="C23" s="21">
        <v>21315.69</v>
      </c>
      <c r="D23" s="29">
        <v>18861.240000000002</v>
      </c>
      <c r="E23" s="29">
        <v>689.9</v>
      </c>
      <c r="F23" s="30">
        <v>0.22205063906863348</v>
      </c>
      <c r="G23" s="47">
        <f t="shared" si="0"/>
        <v>3.236583005288593E-2</v>
      </c>
    </row>
    <row r="24" spans="1:7" outlineLevel="1" x14ac:dyDescent="0.25">
      <c r="A24" s="13" t="s">
        <v>38</v>
      </c>
      <c r="B24" s="6" t="s">
        <v>39</v>
      </c>
      <c r="C24" s="21">
        <v>26084.13</v>
      </c>
      <c r="D24" s="29">
        <v>36689.67</v>
      </c>
      <c r="E24" s="29">
        <v>14638.77</v>
      </c>
      <c r="F24" s="30">
        <v>0.33673650762196627</v>
      </c>
      <c r="G24" s="47">
        <f t="shared" si="0"/>
        <v>0.56121365749979013</v>
      </c>
    </row>
    <row r="25" spans="1:7" outlineLevel="1" x14ac:dyDescent="0.25">
      <c r="A25" s="13" t="s">
        <v>40</v>
      </c>
      <c r="B25" s="6" t="s">
        <v>41</v>
      </c>
      <c r="C25" s="21">
        <v>23890.31</v>
      </c>
      <c r="D25" s="29">
        <v>81091.706000000006</v>
      </c>
      <c r="E25" s="29">
        <v>30046.87</v>
      </c>
      <c r="F25" s="30">
        <v>0.38615874896009711</v>
      </c>
      <c r="G25" s="47">
        <f t="shared" si="0"/>
        <v>1.2577011348952776</v>
      </c>
    </row>
    <row r="26" spans="1:7" ht="25.5" outlineLevel="1" x14ac:dyDescent="0.25">
      <c r="A26" s="13" t="s">
        <v>42</v>
      </c>
      <c r="B26" s="6" t="s">
        <v>43</v>
      </c>
      <c r="C26" s="21">
        <v>3939.01</v>
      </c>
      <c r="D26" s="29">
        <v>126266.24000000001</v>
      </c>
      <c r="E26" s="29">
        <v>9664.33</v>
      </c>
      <c r="F26" s="30">
        <v>7.6539268313637485E-2</v>
      </c>
      <c r="G26" s="47">
        <f t="shared" si="0"/>
        <v>2.4534921211167271</v>
      </c>
    </row>
    <row r="27" spans="1:7" s="41" customFormat="1" ht="14.25" x14ac:dyDescent="0.2">
      <c r="A27" s="5" t="s">
        <v>44</v>
      </c>
      <c r="B27" s="37" t="s">
        <v>45</v>
      </c>
      <c r="C27" s="38">
        <f>C28+C29+C30+C31+C32+C33</f>
        <v>125527.84</v>
      </c>
      <c r="D27" s="38">
        <f>D28+D29+D30+D31+D32+D33</f>
        <v>304619.60770000005</v>
      </c>
      <c r="E27" s="38">
        <f>E28+E29+E30+E31+E32+E33</f>
        <v>154291.30499999999</v>
      </c>
      <c r="F27" s="40">
        <v>0.51553697612621419</v>
      </c>
      <c r="G27" s="46">
        <f t="shared" si="0"/>
        <v>1.2291401254096301</v>
      </c>
    </row>
    <row r="28" spans="1:7" outlineLevel="1" x14ac:dyDescent="0.25">
      <c r="A28" s="13" t="s">
        <v>46</v>
      </c>
      <c r="B28" s="6" t="s">
        <v>47</v>
      </c>
      <c r="C28" s="21">
        <v>46960.11</v>
      </c>
      <c r="D28" s="29">
        <v>103174.798</v>
      </c>
      <c r="E28" s="29">
        <v>49320.23</v>
      </c>
      <c r="F28" s="30">
        <v>0.48597369533982515</v>
      </c>
      <c r="G28" s="47">
        <f t="shared" si="0"/>
        <v>1.0502579742679479</v>
      </c>
    </row>
    <row r="29" spans="1:7" outlineLevel="1" x14ac:dyDescent="0.25">
      <c r="A29" s="13" t="s">
        <v>48</v>
      </c>
      <c r="B29" s="6" t="s">
        <v>49</v>
      </c>
      <c r="C29" s="21">
        <v>56654.14</v>
      </c>
      <c r="D29" s="29">
        <v>151150.87</v>
      </c>
      <c r="E29" s="29">
        <v>80780.240000000005</v>
      </c>
      <c r="F29" s="30">
        <v>0.54121166807994803</v>
      </c>
      <c r="G29" s="47">
        <f t="shared" si="0"/>
        <v>1.4258488435267045</v>
      </c>
    </row>
    <row r="30" spans="1:7" outlineLevel="1" x14ac:dyDescent="0.25">
      <c r="A30" s="13" t="s">
        <v>50</v>
      </c>
      <c r="B30" s="6" t="s">
        <v>51</v>
      </c>
      <c r="C30" s="21">
        <v>21765.33</v>
      </c>
      <c r="D30" s="29">
        <v>43225.08</v>
      </c>
      <c r="E30" s="29">
        <v>22168.080000000002</v>
      </c>
      <c r="F30" s="30">
        <v>0.53159120159357809</v>
      </c>
      <c r="G30" s="47">
        <f t="shared" si="0"/>
        <v>1.0185041991093173</v>
      </c>
    </row>
    <row r="31" spans="1:7" ht="25.5" outlineLevel="1" x14ac:dyDescent="0.25">
      <c r="A31" s="13" t="s">
        <v>52</v>
      </c>
      <c r="B31" s="6" t="s">
        <v>53</v>
      </c>
      <c r="C31" s="21">
        <v>48.7</v>
      </c>
      <c r="D31" s="29">
        <v>205.21</v>
      </c>
      <c r="E31" s="29">
        <v>4</v>
      </c>
      <c r="F31" s="30">
        <v>1.9492227474294625E-2</v>
      </c>
      <c r="G31" s="47">
        <f t="shared" si="0"/>
        <v>8.2135523613963035E-2</v>
      </c>
    </row>
    <row r="32" spans="1:7" outlineLevel="1" x14ac:dyDescent="0.25">
      <c r="A32" s="13" t="s">
        <v>54</v>
      </c>
      <c r="B32" s="6" t="s">
        <v>55</v>
      </c>
      <c r="C32" s="21">
        <v>11.56</v>
      </c>
      <c r="D32" s="29">
        <v>6449.6496999999999</v>
      </c>
      <c r="E32" s="29">
        <v>1939.74</v>
      </c>
      <c r="F32" s="30">
        <v>0.31579127157867193</v>
      </c>
      <c r="G32" s="47">
        <f t="shared" si="0"/>
        <v>167.79757785467126</v>
      </c>
    </row>
    <row r="33" spans="1:7" outlineLevel="1" x14ac:dyDescent="0.25">
      <c r="A33" s="13" t="s">
        <v>56</v>
      </c>
      <c r="B33" s="6" t="s">
        <v>57</v>
      </c>
      <c r="C33" s="21">
        <v>88</v>
      </c>
      <c r="D33" s="29">
        <v>414</v>
      </c>
      <c r="E33" s="29">
        <v>79.015000000000001</v>
      </c>
      <c r="F33" s="30">
        <v>0.19085748792270532</v>
      </c>
      <c r="G33" s="47">
        <f t="shared" si="0"/>
        <v>0.89789772727272732</v>
      </c>
    </row>
    <row r="34" spans="1:7" s="41" customFormat="1" ht="14.25" x14ac:dyDescent="0.2">
      <c r="A34" s="5" t="s">
        <v>58</v>
      </c>
      <c r="B34" s="37" t="s">
        <v>59</v>
      </c>
      <c r="C34" s="38">
        <f>C35</f>
        <v>5593.51</v>
      </c>
      <c r="D34" s="38">
        <f>D35</f>
        <v>21176.86</v>
      </c>
      <c r="E34" s="38">
        <f>E35</f>
        <v>9413.5400000000009</v>
      </c>
      <c r="F34" s="40">
        <v>0.47510045637378018</v>
      </c>
      <c r="G34" s="46">
        <f t="shared" si="0"/>
        <v>1.6829396926080404</v>
      </c>
    </row>
    <row r="35" spans="1:7" outlineLevel="1" x14ac:dyDescent="0.25">
      <c r="A35" s="13" t="s">
        <v>60</v>
      </c>
      <c r="B35" s="6" t="s">
        <v>61</v>
      </c>
      <c r="C35" s="21">
        <v>5593.51</v>
      </c>
      <c r="D35" s="29">
        <v>21176.86</v>
      </c>
      <c r="E35" s="29">
        <v>9413.5400000000009</v>
      </c>
      <c r="F35" s="30">
        <v>0.47510045637378018</v>
      </c>
      <c r="G35" s="47">
        <f t="shared" si="0"/>
        <v>1.6829396926080404</v>
      </c>
    </row>
    <row r="36" spans="1:7" s="41" customFormat="1" ht="14.25" x14ac:dyDescent="0.2">
      <c r="A36" s="5" t="s">
        <v>62</v>
      </c>
      <c r="B36" s="37" t="s">
        <v>63</v>
      </c>
      <c r="C36" s="38">
        <f>C37+C38+C39+C40+C41</f>
        <v>9339.2999999999993</v>
      </c>
      <c r="D36" s="38">
        <f>D37+D38+D39+D40+D41</f>
        <v>21724.352780000001</v>
      </c>
      <c r="E36" s="38">
        <f>E37+E38+E39+E40+E41</f>
        <v>9455.92</v>
      </c>
      <c r="F36" s="40">
        <v>0.43526819720518273</v>
      </c>
      <c r="G36" s="46">
        <f t="shared" si="0"/>
        <v>1.0124870172282721</v>
      </c>
    </row>
    <row r="37" spans="1:7" outlineLevel="1" x14ac:dyDescent="0.25">
      <c r="A37" s="13" t="s">
        <v>64</v>
      </c>
      <c r="B37" s="6" t="s">
        <v>65</v>
      </c>
      <c r="C37" s="21">
        <v>244.37</v>
      </c>
      <c r="D37" s="29">
        <v>576.28800000000001</v>
      </c>
      <c r="E37" s="29">
        <v>288.17</v>
      </c>
      <c r="F37" s="30">
        <v>0.5000397717807763</v>
      </c>
      <c r="G37" s="47">
        <f t="shared" si="0"/>
        <v>1.1792364038138887</v>
      </c>
    </row>
    <row r="38" spans="1:7" outlineLevel="1" x14ac:dyDescent="0.25">
      <c r="A38" s="13" t="s">
        <v>66</v>
      </c>
      <c r="B38" s="6" t="s">
        <v>67</v>
      </c>
      <c r="C38" s="21">
        <v>2049.83</v>
      </c>
      <c r="D38" s="29">
        <v>4203.7700000000004</v>
      </c>
      <c r="E38" s="29">
        <v>2101.88</v>
      </c>
      <c r="F38" s="30">
        <v>0.49999976211828906</v>
      </c>
      <c r="G38" s="47">
        <f t="shared" si="0"/>
        <v>1.0253923496094799</v>
      </c>
    </row>
    <row r="39" spans="1:7" outlineLevel="1" x14ac:dyDescent="0.25">
      <c r="A39" s="13" t="s">
        <v>68</v>
      </c>
      <c r="B39" s="6" t="s">
        <v>69</v>
      </c>
      <c r="C39" s="21">
        <v>1177.6500000000001</v>
      </c>
      <c r="D39" s="29">
        <v>3297.1759999999999</v>
      </c>
      <c r="E39" s="29">
        <v>1365.38</v>
      </c>
      <c r="F39" s="30">
        <v>0.41410622302236821</v>
      </c>
      <c r="G39" s="47">
        <f t="shared" si="0"/>
        <v>1.1594106907824906</v>
      </c>
    </row>
    <row r="40" spans="1:7" outlineLevel="1" x14ac:dyDescent="0.25">
      <c r="A40" s="13" t="s">
        <v>70</v>
      </c>
      <c r="B40" s="6" t="s">
        <v>71</v>
      </c>
      <c r="C40" s="21">
        <v>3346.97</v>
      </c>
      <c r="D40" s="29">
        <v>7435.67</v>
      </c>
      <c r="E40" s="29">
        <v>2825.09</v>
      </c>
      <c r="F40" s="30">
        <v>0.37993811048634485</v>
      </c>
      <c r="G40" s="47">
        <f t="shared" si="0"/>
        <v>0.84407389370086983</v>
      </c>
    </row>
    <row r="41" spans="1:7" ht="25.5" outlineLevel="1" x14ac:dyDescent="0.25">
      <c r="A41" s="13" t="s">
        <v>72</v>
      </c>
      <c r="B41" s="6" t="s">
        <v>73</v>
      </c>
      <c r="C41" s="21">
        <v>2520.48</v>
      </c>
      <c r="D41" s="29">
        <v>6211.4487799999997</v>
      </c>
      <c r="E41" s="29">
        <v>2875.4</v>
      </c>
      <c r="F41" s="30">
        <v>0.46291832096537067</v>
      </c>
      <c r="G41" s="47">
        <f t="shared" si="0"/>
        <v>1.1408144480416429</v>
      </c>
    </row>
    <row r="42" spans="1:7" s="41" customFormat="1" ht="14.25" x14ac:dyDescent="0.2">
      <c r="A42" s="5" t="s">
        <v>74</v>
      </c>
      <c r="B42" s="37" t="s">
        <v>75</v>
      </c>
      <c r="C42" s="38">
        <f>C43+C44</f>
        <v>16911.560000000001</v>
      </c>
      <c r="D42" s="38">
        <f>D43+D44</f>
        <v>14053.030999999999</v>
      </c>
      <c r="E42" s="38">
        <f>E43+E44</f>
        <v>5876.02</v>
      </c>
      <c r="F42" s="40">
        <v>0.41813096535053296</v>
      </c>
      <c r="G42" s="46">
        <f t="shared" si="0"/>
        <v>0.34745582311744155</v>
      </c>
    </row>
    <row r="43" spans="1:7" outlineLevel="1" x14ac:dyDescent="0.25">
      <c r="A43" s="13" t="s">
        <v>76</v>
      </c>
      <c r="B43" s="6" t="s">
        <v>77</v>
      </c>
      <c r="C43" s="21">
        <v>6023.47</v>
      </c>
      <c r="D43" s="29">
        <v>13547.98</v>
      </c>
      <c r="E43" s="29">
        <v>5876.02</v>
      </c>
      <c r="F43" s="30">
        <v>0.43371834278751098</v>
      </c>
      <c r="G43" s="47">
        <f t="shared" si="0"/>
        <v>0.97552075464806831</v>
      </c>
    </row>
    <row r="44" spans="1:7" outlineLevel="1" x14ac:dyDescent="0.25">
      <c r="A44" s="13" t="s">
        <v>78</v>
      </c>
      <c r="B44" s="6" t="s">
        <v>79</v>
      </c>
      <c r="C44" s="21">
        <v>10888.09</v>
      </c>
      <c r="D44" s="29">
        <v>505.05099999999999</v>
      </c>
      <c r="E44" s="29">
        <v>0</v>
      </c>
      <c r="F44" s="30">
        <v>0</v>
      </c>
      <c r="G44" s="47">
        <f t="shared" si="0"/>
        <v>0</v>
      </c>
    </row>
    <row r="45" spans="1:7" s="41" customFormat="1" ht="14.25" x14ac:dyDescent="0.2">
      <c r="A45" s="5" t="s">
        <v>80</v>
      </c>
      <c r="B45" s="37" t="s">
        <v>81</v>
      </c>
      <c r="C45" s="38">
        <f>C46</f>
        <v>1902.25</v>
      </c>
      <c r="D45" s="38">
        <f>D46</f>
        <v>4729.26</v>
      </c>
      <c r="E45" s="38">
        <f>E46</f>
        <v>2364.65</v>
      </c>
      <c r="F45" s="40">
        <v>0.50000380609228501</v>
      </c>
      <c r="G45" s="46">
        <f t="shared" si="0"/>
        <v>1.243080562491786</v>
      </c>
    </row>
    <row r="46" spans="1:7" outlineLevel="1" x14ac:dyDescent="0.25">
      <c r="A46" s="13" t="s">
        <v>82</v>
      </c>
      <c r="B46" s="6" t="s">
        <v>83</v>
      </c>
      <c r="C46" s="21">
        <v>1902.25</v>
      </c>
      <c r="D46" s="29">
        <v>4729.26</v>
      </c>
      <c r="E46" s="29">
        <v>2364.65</v>
      </c>
      <c r="F46" s="30">
        <v>0.50000380609228501</v>
      </c>
      <c r="G46" s="47">
        <f t="shared" si="0"/>
        <v>1.243080562491786</v>
      </c>
    </row>
    <row r="47" spans="1:7" ht="38.25" outlineLevel="1" x14ac:dyDescent="0.25">
      <c r="A47" s="5" t="s">
        <v>93</v>
      </c>
      <c r="B47" s="37">
        <v>1300</v>
      </c>
      <c r="C47" s="38">
        <f>C48</f>
        <v>544.03</v>
      </c>
      <c r="D47" s="39">
        <v>0</v>
      </c>
      <c r="E47" s="39">
        <v>0</v>
      </c>
      <c r="F47" s="40">
        <v>0</v>
      </c>
      <c r="G47" s="46" t="s">
        <v>95</v>
      </c>
    </row>
    <row r="48" spans="1:7" ht="25.5" outlineLevel="1" x14ac:dyDescent="0.25">
      <c r="A48" s="13" t="s">
        <v>94</v>
      </c>
      <c r="B48" s="6">
        <v>1301</v>
      </c>
      <c r="C48" s="21">
        <v>544.03</v>
      </c>
      <c r="D48" s="29">
        <v>0</v>
      </c>
      <c r="E48" s="29">
        <v>0</v>
      </c>
      <c r="F48" s="30">
        <v>0</v>
      </c>
      <c r="G48" s="47" t="s">
        <v>95</v>
      </c>
    </row>
    <row r="49" spans="1:7" s="41" customFormat="1" ht="12.75" customHeight="1" x14ac:dyDescent="0.2">
      <c r="A49" s="7" t="s">
        <v>84</v>
      </c>
      <c r="B49" s="8"/>
      <c r="C49" s="49">
        <f>C45+C42+C36+C34+C27+C22+C18+C15+C13+C6+C47</f>
        <v>594045.49</v>
      </c>
      <c r="D49" s="49">
        <f>D45+D42+D36+D34+D27+D22+D18+D15+D13+D6+D47</f>
        <v>827047.18520000007</v>
      </c>
      <c r="E49" s="49">
        <f>E45+E42+E36+E34+E27+E22+E18+E15+E13+E6+E47</f>
        <v>305067.21275000001</v>
      </c>
      <c r="F49" s="42">
        <v>0.37471389141103367</v>
      </c>
      <c r="G49" s="46">
        <f t="shared" si="0"/>
        <v>0.51354183793231056</v>
      </c>
    </row>
    <row r="50" spans="1:7" ht="12.75" customHeight="1" x14ac:dyDescent="0.25">
      <c r="A50" s="1"/>
      <c r="B50" s="1"/>
      <c r="C50" s="22"/>
      <c r="D50" s="31"/>
      <c r="E50" s="31"/>
      <c r="F50" s="32"/>
      <c r="G50" s="43"/>
    </row>
    <row r="51" spans="1:7" x14ac:dyDescent="0.25">
      <c r="A51" s="9"/>
      <c r="B51" s="10"/>
      <c r="C51" s="10"/>
      <c r="D51" s="10"/>
      <c r="E51" s="33"/>
      <c r="F51" s="34"/>
      <c r="G51" s="43"/>
    </row>
  </sheetData>
  <mergeCells count="10">
    <mergeCell ref="A49:B49"/>
    <mergeCell ref="A51:D51"/>
    <mergeCell ref="D4:F4"/>
    <mergeCell ref="C4:C5"/>
    <mergeCell ref="G4:G5"/>
    <mergeCell ref="A4:A5"/>
    <mergeCell ref="B4:B5"/>
    <mergeCell ref="A1:E1"/>
    <mergeCell ref="A3:F3"/>
    <mergeCell ref="A2:G2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7"/>
  <sheetViews>
    <sheetView tabSelected="1" workbookViewId="0">
      <selection activeCell="B21" sqref="B21"/>
    </sheetView>
  </sheetViews>
  <sheetFormatPr defaultRowHeight="15" x14ac:dyDescent="0.25"/>
  <cols>
    <col min="1" max="1" width="29" style="56" customWidth="1"/>
    <col min="2" max="2" width="15.7109375" style="57" customWidth="1"/>
    <col min="3" max="3" width="16.5703125" style="56" customWidth="1"/>
    <col min="4" max="4" width="12.5703125" style="56" customWidth="1"/>
    <col min="5" max="5" width="12" style="56" customWidth="1"/>
    <col min="6" max="6" width="17.5703125" style="65" customWidth="1"/>
    <col min="7" max="16384" width="9.140625" style="56"/>
  </cols>
  <sheetData>
    <row r="2" spans="1:6" ht="31.5" customHeight="1" x14ac:dyDescent="0.25">
      <c r="A2" s="71" t="s">
        <v>119</v>
      </c>
      <c r="B2" s="71"/>
      <c r="C2" s="71"/>
      <c r="D2" s="71"/>
      <c r="E2" s="71"/>
      <c r="F2" s="71"/>
    </row>
    <row r="5" spans="1:6" ht="24.75" customHeight="1" x14ac:dyDescent="0.25">
      <c r="A5" s="60" t="s">
        <v>0</v>
      </c>
      <c r="B5" s="61" t="s">
        <v>97</v>
      </c>
      <c r="C5" s="58" t="s">
        <v>98</v>
      </c>
      <c r="D5" s="59"/>
      <c r="E5" s="62" t="s">
        <v>99</v>
      </c>
      <c r="F5" s="62" t="s">
        <v>90</v>
      </c>
    </row>
    <row r="6" spans="1:6" ht="34.5" customHeight="1" x14ac:dyDescent="0.25">
      <c r="A6" s="63"/>
      <c r="B6" s="64"/>
      <c r="C6" s="52" t="s">
        <v>85</v>
      </c>
      <c r="D6" s="52" t="s">
        <v>89</v>
      </c>
      <c r="E6" s="63"/>
      <c r="F6" s="68"/>
    </row>
    <row r="7" spans="1:6" x14ac:dyDescent="0.25">
      <c r="A7" s="50" t="s">
        <v>100</v>
      </c>
      <c r="B7" s="54">
        <v>112532.67</v>
      </c>
      <c r="C7" s="51">
        <v>276710.30999999994</v>
      </c>
      <c r="D7" s="51">
        <v>140713.49</v>
      </c>
      <c r="E7" s="66">
        <v>0.50852275797023982</v>
      </c>
      <c r="F7" s="69">
        <f>D7/B7</f>
        <v>1.2504234548065019</v>
      </c>
    </row>
    <row r="8" spans="1:6" ht="25.5" x14ac:dyDescent="0.25">
      <c r="A8" s="50" t="s">
        <v>101</v>
      </c>
      <c r="B8" s="54">
        <v>9339.2800000000007</v>
      </c>
      <c r="C8" s="51">
        <v>23384.309999999998</v>
      </c>
      <c r="D8" s="51">
        <v>9455.91</v>
      </c>
      <c r="E8" s="66">
        <v>0.4043698531194635</v>
      </c>
      <c r="F8" s="69">
        <f t="shared" ref="F8:F27" si="0">D8/B8</f>
        <v>1.0124881147154812</v>
      </c>
    </row>
    <row r="9" spans="1:6" x14ac:dyDescent="0.25">
      <c r="A9" s="50" t="s">
        <v>102</v>
      </c>
      <c r="B9" s="54">
        <v>18555.29</v>
      </c>
      <c r="C9" s="51">
        <v>45356.12</v>
      </c>
      <c r="D9" s="51">
        <v>22376.1</v>
      </c>
      <c r="E9" s="66">
        <v>0.49334246403792908</v>
      </c>
      <c r="F9" s="69">
        <f t="shared" si="0"/>
        <v>1.2059148630929508</v>
      </c>
    </row>
    <row r="10" spans="1:6" ht="38.25" x14ac:dyDescent="0.25">
      <c r="A10" s="50" t="s">
        <v>103</v>
      </c>
      <c r="B10" s="54">
        <v>726.45</v>
      </c>
      <c r="C10" s="51">
        <v>359</v>
      </c>
      <c r="D10" s="51">
        <v>26.84</v>
      </c>
      <c r="E10" s="66">
        <v>7.476323119777159E-2</v>
      </c>
      <c r="F10" s="69">
        <f t="shared" si="0"/>
        <v>3.6946796063046315E-2</v>
      </c>
    </row>
    <row r="11" spans="1:6" ht="38.25" x14ac:dyDescent="0.25">
      <c r="A11" s="50" t="s">
        <v>104</v>
      </c>
      <c r="B11" s="54">
        <v>2563.7800000000002</v>
      </c>
      <c r="C11" s="51">
        <v>12189.470000000001</v>
      </c>
      <c r="D11" s="51">
        <v>4104.1000000000004</v>
      </c>
      <c r="E11" s="66">
        <v>0.33669224338712017</v>
      </c>
      <c r="F11" s="69">
        <f t="shared" si="0"/>
        <v>1.6008003806878905</v>
      </c>
    </row>
    <row r="12" spans="1:6" x14ac:dyDescent="0.25">
      <c r="A12" s="50" t="s">
        <v>105</v>
      </c>
      <c r="B12" s="54">
        <v>2860.5</v>
      </c>
      <c r="C12" s="51">
        <v>20124.760000000002</v>
      </c>
      <c r="D12" s="51">
        <v>4354.46</v>
      </c>
      <c r="E12" s="66">
        <v>0.21637326358177686</v>
      </c>
      <c r="F12" s="69">
        <f t="shared" si="0"/>
        <v>1.5222723300122356</v>
      </c>
    </row>
    <row r="13" spans="1:6" ht="25.5" x14ac:dyDescent="0.25">
      <c r="A13" s="50" t="s">
        <v>106</v>
      </c>
      <c r="B13" s="54">
        <v>3525.19</v>
      </c>
      <c r="C13" s="51">
        <v>7749.41</v>
      </c>
      <c r="D13" s="51">
        <v>3323.44</v>
      </c>
      <c r="E13" s="66">
        <v>0.42886361671404666</v>
      </c>
      <c r="F13" s="69">
        <f t="shared" si="0"/>
        <v>0.94276904223602132</v>
      </c>
    </row>
    <row r="14" spans="1:6" ht="25.5" x14ac:dyDescent="0.25">
      <c r="A14" s="50" t="s">
        <v>107</v>
      </c>
      <c r="B14" s="54">
        <v>16361.56</v>
      </c>
      <c r="C14" s="51">
        <v>14053.029999999999</v>
      </c>
      <c r="D14" s="51">
        <v>5876.0099999999993</v>
      </c>
      <c r="E14" s="66">
        <v>0.41813117882762646</v>
      </c>
      <c r="F14" s="69">
        <f t="shared" si="0"/>
        <v>0.359135070250025</v>
      </c>
    </row>
    <row r="15" spans="1:6" ht="25.5" x14ac:dyDescent="0.25">
      <c r="A15" s="50" t="s">
        <v>108</v>
      </c>
      <c r="B15" s="54">
        <v>315449.82</v>
      </c>
      <c r="C15" s="51">
        <v>65151.51</v>
      </c>
      <c r="D15" s="51">
        <v>21244.949999999997</v>
      </c>
      <c r="E15" s="66">
        <v>0.3260853048532566</v>
      </c>
      <c r="F15" s="69">
        <f t="shared" si="0"/>
        <v>6.7348112609479371E-2</v>
      </c>
    </row>
    <row r="16" spans="1:6" ht="25.5" x14ac:dyDescent="0.25">
      <c r="A16" s="50" t="s">
        <v>109</v>
      </c>
      <c r="B16" s="54">
        <v>227.29</v>
      </c>
      <c r="C16" s="51">
        <v>2278.1999999999998</v>
      </c>
      <c r="D16" s="51">
        <v>887.55</v>
      </c>
      <c r="E16" s="66">
        <v>0.38958388201211486</v>
      </c>
      <c r="F16" s="69">
        <f t="shared" si="0"/>
        <v>3.9049232258348363</v>
      </c>
    </row>
    <row r="17" spans="1:6" ht="25.5" x14ac:dyDescent="0.25">
      <c r="A17" s="50" t="s">
        <v>110</v>
      </c>
      <c r="B17" s="54">
        <v>25</v>
      </c>
      <c r="C17" s="51">
        <v>150</v>
      </c>
      <c r="D17" s="51">
        <v>0</v>
      </c>
      <c r="E17" s="66">
        <v>0</v>
      </c>
      <c r="F17" s="69">
        <f t="shared" si="0"/>
        <v>0</v>
      </c>
    </row>
    <row r="18" spans="1:6" ht="38.25" x14ac:dyDescent="0.25">
      <c r="A18" s="50" t="s">
        <v>111</v>
      </c>
      <c r="B18" s="54">
        <v>619.26</v>
      </c>
      <c r="C18" s="51">
        <v>3045</v>
      </c>
      <c r="D18" s="51">
        <v>598.77</v>
      </c>
      <c r="E18" s="66">
        <v>0.19664039408866996</v>
      </c>
      <c r="F18" s="69">
        <f t="shared" si="0"/>
        <v>0.96691212091851564</v>
      </c>
    </row>
    <row r="19" spans="1:6" ht="25.5" x14ac:dyDescent="0.25">
      <c r="A19" s="50" t="s">
        <v>112</v>
      </c>
      <c r="B19" s="54">
        <v>875.67</v>
      </c>
      <c r="C19" s="51">
        <v>1714.7</v>
      </c>
      <c r="D19" s="51">
        <v>470</v>
      </c>
      <c r="E19" s="66">
        <v>0.27410042573044846</v>
      </c>
      <c r="F19" s="69">
        <f t="shared" si="0"/>
        <v>0.53673187387942944</v>
      </c>
    </row>
    <row r="20" spans="1:6" ht="25.5" x14ac:dyDescent="0.25">
      <c r="A20" s="50" t="s">
        <v>113</v>
      </c>
      <c r="B20" s="54">
        <v>859.32</v>
      </c>
      <c r="C20" s="51">
        <v>5988.3099999999995</v>
      </c>
      <c r="D20" s="51">
        <v>1457.71</v>
      </c>
      <c r="E20" s="66">
        <v>0.24342594154277253</v>
      </c>
      <c r="F20" s="69">
        <f t="shared" si="0"/>
        <v>1.696352930223898</v>
      </c>
    </row>
    <row r="21" spans="1:6" ht="25.5" x14ac:dyDescent="0.25">
      <c r="A21" s="50" t="s">
        <v>114</v>
      </c>
      <c r="B21" s="54">
        <v>49441.18</v>
      </c>
      <c r="C21" s="51">
        <v>110254.33</v>
      </c>
      <c r="D21" s="51">
        <v>39064.46</v>
      </c>
      <c r="E21" s="66">
        <v>0.35431225240768321</v>
      </c>
      <c r="F21" s="69">
        <f t="shared" si="0"/>
        <v>0.7901198960057183</v>
      </c>
    </row>
    <row r="22" spans="1:6" ht="25.5" x14ac:dyDescent="0.25">
      <c r="A22" s="50" t="s">
        <v>118</v>
      </c>
      <c r="B22" s="54">
        <v>20696.439999999999</v>
      </c>
      <c r="C22" s="51"/>
      <c r="D22" s="51"/>
      <c r="E22" s="66"/>
      <c r="F22" s="69">
        <f t="shared" si="0"/>
        <v>0</v>
      </c>
    </row>
    <row r="23" spans="1:6" ht="25.5" x14ac:dyDescent="0.25">
      <c r="A23" s="50" t="s">
        <v>115</v>
      </c>
      <c r="B23" s="54">
        <v>0</v>
      </c>
      <c r="C23" s="51">
        <v>112822.86</v>
      </c>
      <c r="D23" s="51">
        <v>8516.08</v>
      </c>
      <c r="E23" s="66">
        <v>7.5481865997724218E-2</v>
      </c>
      <c r="F23" s="69" t="s">
        <v>95</v>
      </c>
    </row>
    <row r="24" spans="1:6" ht="25.5" x14ac:dyDescent="0.25">
      <c r="A24" s="50" t="s">
        <v>116</v>
      </c>
      <c r="B24" s="54">
        <v>0</v>
      </c>
      <c r="C24" s="51">
        <v>10506</v>
      </c>
      <c r="D24" s="51">
        <v>2638.93</v>
      </c>
      <c r="E24" s="66">
        <v>0.25118313344755377</v>
      </c>
      <c r="F24" s="69" t="s">
        <v>95</v>
      </c>
    </row>
    <row r="25" spans="1:6" ht="25.5" x14ac:dyDescent="0.25">
      <c r="A25" s="50" t="s">
        <v>117</v>
      </c>
      <c r="B25" s="54">
        <v>0</v>
      </c>
      <c r="C25" s="51">
        <v>1041.22</v>
      </c>
      <c r="D25" s="51">
        <v>15</v>
      </c>
      <c r="E25" s="66">
        <v>1.4406177368855765E-2</v>
      </c>
      <c r="F25" s="69" t="s">
        <v>95</v>
      </c>
    </row>
    <row r="26" spans="1:6" ht="25.5" x14ac:dyDescent="0.25">
      <c r="A26" s="50" t="s">
        <v>96</v>
      </c>
      <c r="B26" s="54">
        <v>39386.79</v>
      </c>
      <c r="C26" s="51">
        <v>114168.65</v>
      </c>
      <c r="D26" s="51">
        <v>39943.409999999996</v>
      </c>
      <c r="E26" s="66">
        <v>0.34986320675597021</v>
      </c>
      <c r="F26" s="69">
        <f t="shared" si="0"/>
        <v>1.0141321493830799</v>
      </c>
    </row>
    <row r="27" spans="1:6" x14ac:dyDescent="0.25">
      <c r="A27" s="53" t="s">
        <v>84</v>
      </c>
      <c r="B27" s="55">
        <f>B26+B25+B24+B23+B22+B21+B20+B19+B18+B17+B16+B15+B14+B13+B12+B11+B10+B9+B8+B7</f>
        <v>594045.49000000011</v>
      </c>
      <c r="C27" s="55">
        <f>C26+C25+C24+C23+C22+C21+C20+C19+C18+C17+C16+C15+C14+C13+C12+C11+C10+C9+C8+C7</f>
        <v>827047.19000000006</v>
      </c>
      <c r="D27" s="55">
        <f>D26+D25+D24+D23+D22+D21+D20+D19+D18+D17+D16+D15+D14+D13+D12+D11+D10+D9+D8+D7</f>
        <v>305067.21000000002</v>
      </c>
      <c r="E27" s="67">
        <v>0.36886312375960073</v>
      </c>
      <c r="F27" s="70">
        <f t="shared" si="0"/>
        <v>0.51354183330303538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dcterms:created xsi:type="dcterms:W3CDTF">2021-08-09T12:42:00Z</dcterms:created>
  <dcterms:modified xsi:type="dcterms:W3CDTF">2021-08-09T14:10:38Z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