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1\и с п о л н е н и е   б ю д ж е т а\ОТЧЕТЫ ОБ ИСПОЛНЕНИИ_2021\отчет за I кв. 2021\Аналитика для размещения\"/>
    </mc:Choice>
  </mc:AlternateContent>
  <xr:revisionPtr revIDLastSave="0" documentId="13_ncr:1_{75012367-2567-48BA-B286-540B6EF66B4D}" xr6:coauthVersionLast="47" xr6:coauthVersionMax="47" xr10:uidLastSave="{00000000-0000-0000-0000-000000000000}"/>
  <bookViews>
    <workbookView xWindow="6150" yWindow="1215" windowWidth="17055" windowHeight="15075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7" i="4"/>
  <c r="F7" i="4"/>
  <c r="D28" i="4"/>
  <c r="B28" i="4"/>
  <c r="E45" i="2"/>
  <c r="D45" i="2"/>
  <c r="E42" i="2"/>
  <c r="D42" i="2"/>
  <c r="E36" i="2"/>
  <c r="D36" i="2"/>
  <c r="E6" i="2"/>
  <c r="D6" i="2"/>
  <c r="E13" i="2"/>
  <c r="D13" i="2"/>
  <c r="E15" i="2"/>
  <c r="D15" i="2"/>
  <c r="E18" i="2"/>
  <c r="D18" i="2"/>
  <c r="E22" i="2"/>
  <c r="D22" i="2"/>
  <c r="E27" i="2"/>
  <c r="D27" i="2"/>
  <c r="E34" i="2"/>
  <c r="D34" i="2"/>
  <c r="C47" i="2"/>
  <c r="G7" i="2"/>
  <c r="G8" i="2"/>
  <c r="G10" i="2"/>
  <c r="G12" i="2"/>
  <c r="G14" i="2"/>
  <c r="G16" i="2"/>
  <c r="G20" i="2"/>
  <c r="G21" i="2"/>
  <c r="G23" i="2"/>
  <c r="G24" i="2"/>
  <c r="G25" i="2"/>
  <c r="G26" i="2"/>
  <c r="G28" i="2"/>
  <c r="G29" i="2"/>
  <c r="G30" i="2"/>
  <c r="G31" i="2"/>
  <c r="G32" i="2"/>
  <c r="G33" i="2"/>
  <c r="G35" i="2"/>
  <c r="G37" i="2"/>
  <c r="G38" i="2"/>
  <c r="G39" i="2"/>
  <c r="G40" i="2"/>
  <c r="G41" i="2"/>
  <c r="G43" i="2"/>
  <c r="G44" i="2"/>
  <c r="G46" i="2"/>
  <c r="C45" i="2"/>
  <c r="G45" i="2" s="1"/>
  <c r="C42" i="2"/>
  <c r="C36" i="2"/>
  <c r="C34" i="2"/>
  <c r="C27" i="2"/>
  <c r="G27" i="2" s="1"/>
  <c r="C22" i="2"/>
  <c r="C18" i="2"/>
  <c r="C15" i="2"/>
  <c r="C13" i="2"/>
  <c r="G13" i="2" s="1"/>
  <c r="C6" i="2"/>
  <c r="G42" i="2" l="1"/>
  <c r="F28" i="4"/>
  <c r="G36" i="2"/>
  <c r="C49" i="2"/>
  <c r="D49" i="2"/>
  <c r="E49" i="2"/>
  <c r="G18" i="2"/>
  <c r="G6" i="2"/>
  <c r="G15" i="2"/>
  <c r="G22" i="2"/>
  <c r="G34" i="2"/>
  <c r="G49" i="2" l="1"/>
</calcChain>
</file>

<file path=xl/sharedStrings.xml><?xml version="1.0" encoding="utf-8"?>
<sst xmlns="http://schemas.openxmlformats.org/spreadsheetml/2006/main" count="130" uniqueCount="121">
  <si>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</si>
  <si>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</si>
  <si>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</si>
  <si>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</si>
  <si>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</si>
  <si>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</si>
  <si>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</si>
  <si>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</si>
  <si>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</si>
  <si>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</si>
  <si>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</si>
  <si>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</si>
  <si>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</si>
  <si>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</si>
  <si>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</si>
  <si>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</si>
  <si>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</si>
  <si>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</si>
  <si>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</si>
  <si>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</si>
  <si>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</si>
  <si>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</si>
  <si>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</si>
  <si>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</si>
  <si>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</si>
  <si>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</si>
  <si>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</si>
  <si>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</si>
  <si>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</si>
  <si>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</si>
  <si>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</si>
  <si>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</si>
  <si>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</si>
  <si>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</si>
  <si>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</si>
  <si>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</si>
  <si>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</si>
  <si>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</si>
  <si>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</si>
  <si>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</si>
  <si>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</si>
  <si>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</si>
  <si>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</si>
  <si>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</si>
  <si>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</si>
  <si>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</si>
  <si>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</si>
  <si>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</si>
  <si>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</si>
  <si>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</si>
  <si>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</si>
  <si>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</si>
  <si>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</si>
  <si>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</si>
  <si>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</si>
  <si>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</si>
  <si>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</si>
  <si>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</si>
  <si>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</si>
  <si>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</si>
  <si>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</si>
  <si>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</si>
  <si>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</si>
  <si>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</si>
  <si>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</si>
  <si>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</si>
  <si>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</si>
  <si>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</si>
  <si>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</si>
  <si>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</si>
  <si>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</si>
  <si>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</si>
  <si>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</si>
  <si>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</si>
  <si>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</si>
  <si>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</si>
  <si>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</si>
  <si>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</si>
  <si>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</si>
  <si>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</si>
  <si>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</si>
  <si>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</si>
  <si>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</si>
  <si>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</si>
  <si>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</si>
  <si>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</si>
  <si>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% исполнения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</si>
  <si>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</si>
  <si>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</si>
  <si>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</si>
  <si>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</si>
  <si>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</si>
  <si>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</si>
  <si>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</si>
  <si>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>(%) исполнения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</si>
  <si>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</si>
  <si>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</si>
  <si>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</si>
  <si>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</si>
  <si>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</si>
  <si>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</si>
  <si>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</si>
  <si>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</si>
  <si>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</si>
  <si>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</si>
  <si>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</si>
  <si>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</si>
  <si>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</si>
  <si>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</si>
  <si>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</si>
  <si>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</si>
  <si>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</si>
  <si>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</si>
  <si>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</si>
  <si>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>Сведения об исполнении бюджета Светлогорского городского округа по расходам в разрезе муниципальных программ за I квартал 2021 года</t>
  </si>
  <si>
    <t>Исполнено за I квартал 2020 г.</t>
  </si>
  <si>
    <t>I квартал 2021 года</t>
  </si>
  <si>
    <t xml:space="preserve">   МП "Обеспечение жильём молодых семей"</t>
  </si>
  <si>
    <t>Сведения об исполнении расходов бюджета Светлогорского городского округа по разделам и подразделам классификации расходов бюджета за I квартал 2021 года</t>
  </si>
  <si>
    <t>I квартал 2021 г.</t>
  </si>
  <si>
    <t>Исполнено     I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</si>
</sst>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10"/>
    <xf numFmtId="0" fontId="17" fillId="11" borderId="10"/>
    <xf numFmtId="0" fontId="17" fillId="11" borderId="10"/>
    <xf numFmtId="0" fontId="17" fillId="11" borderId="10"/>
    <xf numFmtId="0" fontId="18" fillId="24" borderId="11"/>
    <xf numFmtId="0" fontId="18" fillId="24" borderId="11"/>
    <xf numFmtId="0" fontId="18" fillId="24" borderId="11"/>
    <xf numFmtId="0" fontId="18" fillId="24" borderId="11"/>
    <xf numFmtId="0" fontId="19" fillId="24" borderId="10"/>
    <xf numFmtId="0" fontId="19" fillId="24" borderId="10"/>
    <xf numFmtId="0" fontId="19" fillId="24" borderId="10"/>
    <xf numFmtId="0" fontId="19" fillId="24" borderId="10"/>
    <xf numFmtId="0" fontId="20" fillId="0" borderId="12"/>
    <xf numFmtId="0" fontId="20" fillId="0" borderId="12"/>
    <xf numFmtId="0" fontId="21" fillId="0" borderId="13"/>
    <xf numFmtId="0" fontId="21" fillId="0" borderId="13"/>
    <xf numFmtId="0" fontId="21" fillId="0" borderId="13"/>
    <xf numFmtId="0" fontId="21" fillId="0" borderId="13"/>
    <xf numFmtId="0" fontId="22" fillId="0" borderId="14"/>
    <xf numFmtId="0" fontId="22" fillId="0" borderId="14"/>
    <xf numFmtId="0" fontId="22" fillId="0" borderId="1"/>
    <xf numFmtId="0" fontId="22" fillId="0" borderId="1"/>
    <xf numFmtId="0" fontId="23" fillId="0" borderId="15"/>
    <xf numFmtId="0" fontId="23" fillId="0" borderId="15"/>
    <xf numFmtId="0" fontId="23" fillId="0" borderId="15"/>
    <xf numFmtId="0" fontId="23" fillId="0" borderId="15"/>
    <xf numFmtId="0" fontId="24" fillId="25" borderId="16"/>
    <xf numFmtId="0" fontId="24" fillId="25" borderId="16"/>
    <xf numFmtId="0" fontId="24" fillId="25" borderId="16"/>
    <xf numFmtId="0" fontId="24" fillId="25" borderId="16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7"/>
    <xf numFmtId="0" fontId="14" fillId="27" borderId="17"/>
    <xf numFmtId="0" fontId="14" fillId="27" borderId="17"/>
    <xf numFmtId="0" fontId="14" fillId="27" borderId="17"/>
    <xf numFmtId="0" fontId="29" fillId="0" borderId="18"/>
    <xf numFmtId="0" fontId="29" fillId="0" borderId="18"/>
    <xf numFmtId="0" fontId="29" fillId="0" borderId="18"/>
    <xf numFmtId="0" fontId="29" fillId="0" borderId="18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</cellStyleXfs>
  <cellXfs count="72">
    <xf numFmtId="0" fontId="0" fillId="0" borderId="0" xfId="0"/>
    <xf numFmtId="0" fontId="7" fillId="0" borderId="1" xfId="2" applyNumberFormat="1" applyFont="1" applyProtection="1"/>
    <xf numFmtId="0" fontId="8" fillId="0" borderId="0" xfId="0" applyFont="1" applyProtection="1">
      <protection locked="0"/>
    </xf>
    <xf numFmtId="0" fontId="10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0" fontId="7" fillId="0" borderId="2" xfId="7" applyNumberFormat="1" applyFont="1" applyProtection="1">
      <alignment vertical="top" wrapText="1"/>
    </xf>
    <xf numFmtId="4" fontId="7" fillId="0" borderId="2" xfId="8" applyNumberFormat="1" applyFont="1" applyProtection="1">
      <alignment horizontal="center" vertical="top" shrinkToFit="1"/>
    </xf>
    <xf numFmtId="4" fontId="7" fillId="0" borderId="1" xfId="2" applyNumberFormat="1" applyFont="1" applyProtection="1"/>
    <xf numFmtId="4" fontId="8" fillId="0" borderId="0" xfId="0" applyNumberFormat="1" applyFont="1" applyProtection="1">
      <protection locked="0"/>
    </xf>
    <xf numFmtId="0" fontId="11" fillId="5" borderId="1" xfId="3" applyNumberFormat="1" applyFont="1" applyFill="1" applyProtection="1">
      <alignment horizontal="center" wrapText="1"/>
    </xf>
    <xf numFmtId="4" fontId="10" fillId="5" borderId="4" xfId="6" applyNumberFormat="1" applyFont="1" applyFill="1" applyBorder="1" applyAlignment="1">
      <alignment horizontal="center" vertical="center" wrapText="1"/>
    </xf>
    <xf numFmtId="0" fontId="10" fillId="5" borderId="8" xfId="6" applyNumberFormat="1" applyFont="1" applyFill="1" applyBorder="1" applyAlignment="1" applyProtection="1">
      <alignment horizontal="center" vertical="center" wrapText="1"/>
    </xf>
    <xf numFmtId="4" fontId="7" fillId="5" borderId="2" xfId="9" applyNumberFormat="1" applyFont="1" applyFill="1" applyProtection="1">
      <alignment horizontal="right" vertical="top" shrinkToFit="1"/>
    </xf>
    <xf numFmtId="10" fontId="7" fillId="5" borderId="9" xfId="10" applyNumberFormat="1" applyFont="1" applyFill="1" applyBorder="1" applyProtection="1">
      <alignment horizontal="right" vertical="top" shrinkToFit="1"/>
    </xf>
    <xf numFmtId="4" fontId="7" fillId="5" borderId="1" xfId="2" applyNumberFormat="1" applyFont="1" applyFill="1" applyProtection="1"/>
    <xf numFmtId="0" fontId="7" fillId="5" borderId="1" xfId="2" applyNumberFormat="1" applyFont="1" applyFill="1" applyProtection="1"/>
    <xf numFmtId="4" fontId="7" fillId="5" borderId="1" xfId="14" applyNumberFormat="1" applyFont="1" applyFill="1" applyProtection="1">
      <alignment horizontal="left" wrapText="1"/>
    </xf>
    <xf numFmtId="0" fontId="7" fillId="5" borderId="1" xfId="14" applyNumberFormat="1" applyFont="1" applyFill="1" applyProtection="1">
      <alignment horizontal="left" wrapText="1"/>
    </xf>
    <xf numFmtId="4" fontId="8" fillId="5" borderId="0" xfId="0" applyNumberFormat="1" applyFont="1" applyFill="1" applyProtection="1">
      <protection locked="0"/>
    </xf>
    <xf numFmtId="0" fontId="8" fillId="5" borderId="0" xfId="0" applyFont="1" applyFill="1" applyProtection="1">
      <protection locked="0"/>
    </xf>
    <xf numFmtId="1" fontId="10" fillId="0" borderId="2" xfId="8" applyNumberFormat="1" applyFont="1" applyProtection="1">
      <alignment horizontal="center" vertical="top" shrinkToFit="1"/>
    </xf>
    <xf numFmtId="4" fontId="10" fillId="0" borderId="2" xfId="8" applyNumberFormat="1" applyFont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10" fontId="10" fillId="5" borderId="9" xfId="10" applyNumberFormat="1" applyFont="1" applyFill="1" applyBorder="1" applyProtection="1">
      <alignment horizontal="right" vertical="top" shrinkToFit="1"/>
    </xf>
    <xf numFmtId="0" fontId="13" fillId="0" borderId="0" xfId="0" applyFont="1" applyProtection="1">
      <protection locked="0"/>
    </xf>
    <xf numFmtId="10" fontId="10" fillId="5" borderId="9" xfId="13" applyNumberFormat="1" applyFont="1" applyFill="1" applyBorder="1" applyProtection="1">
      <alignment horizontal="right" vertical="top" shrinkToFit="1"/>
    </xf>
    <xf numFmtId="164" fontId="7" fillId="0" borderId="1" xfId="2" applyNumberFormat="1" applyFont="1" applyAlignment="1" applyProtection="1">
      <alignment horizontal="center" vertical="top"/>
    </xf>
    <xf numFmtId="164" fontId="10" fillId="0" borderId="7" xfId="2" applyNumberFormat="1" applyFont="1" applyBorder="1" applyAlignment="1" applyProtection="1">
      <alignment horizontal="center" vertical="top"/>
    </xf>
    <xf numFmtId="164" fontId="7" fillId="0" borderId="7" xfId="2" applyNumberFormat="1" applyFont="1" applyBorder="1" applyAlignment="1" applyProtection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0" fontId="10" fillId="0" borderId="2" xfId="6" applyFont="1">
      <alignment horizontal="center" vertical="center" wrapText="1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9" xfId="8" applyNumberFormat="1" applyFont="1" applyBorder="1">
      <alignment horizontal="center" vertical="top" shrinkToFit="1"/>
    </xf>
    <xf numFmtId="164" fontId="10" fillId="0" borderId="9" xfId="11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0" fillId="0" borderId="2" xfId="11" applyNumberFormat="1" applyFont="1" applyProtection="1">
      <alignment horizontal="left"/>
    </xf>
    <xf numFmtId="0" fontId="10" fillId="0" borderId="2" xfId="11" applyFont="1">
      <alignment horizontal="left"/>
    </xf>
    <xf numFmtId="0" fontId="7" fillId="0" borderId="1" xfId="14" applyNumberFormat="1" applyFont="1" applyProtection="1">
      <alignment horizontal="left" wrapText="1"/>
    </xf>
    <xf numFmtId="0" fontId="7" fillId="0" borderId="1" xfId="14" applyFont="1">
      <alignment horizontal="left" wrapText="1"/>
    </xf>
    <xf numFmtId="0" fontId="10" fillId="5" borderId="5" xfId="6" applyNumberFormat="1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" fontId="10" fillId="0" borderId="3" xfId="6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4" fontId="10" fillId="0" borderId="7" xfId="2" applyNumberFormat="1" applyFont="1" applyBorder="1" applyAlignment="1" applyProtection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9" fillId="0" borderId="1" xfId="4" applyNumberFormat="1" applyFont="1" applyAlignment="1" applyProtection="1">
      <alignment horizontal="center" vertical="center" wrapText="1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0" fillId="0" borderId="3" xfId="6" applyNumberFormat="1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0" fillId="0" borderId="3" xfId="6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9" xfId="6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pane ySplit="5" topLeftCell="A31" activePane="bottomLeft" state="frozen"/>
      <selection pane="bottomLeft" activeCell="E47" sqref="E47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8" customWidth="1"/>
    <col min="4" max="4" width="14.7109375" style="18" customWidth="1"/>
    <col min="5" max="5" width="11.7109375" style="18" customWidth="1"/>
    <col min="6" max="6" width="11.7109375" style="19" customWidth="1"/>
    <col min="7" max="7" width="16.28515625" style="29" customWidth="1"/>
    <col min="8" max="8" width="9.140625" style="2" customWidth="1"/>
    <col min="9" max="16384" width="9.140625" style="2"/>
  </cols>
  <sheetData>
    <row r="1" spans="1:7" ht="15.95" customHeight="1" x14ac:dyDescent="0.25">
      <c r="A1" s="56"/>
      <c r="B1" s="57"/>
      <c r="C1" s="57"/>
      <c r="D1" s="57"/>
      <c r="E1" s="57"/>
      <c r="F1" s="9"/>
      <c r="G1" s="26"/>
    </row>
    <row r="2" spans="1:7" ht="36" customHeight="1" x14ac:dyDescent="0.25">
      <c r="A2" s="60" t="s">
        <v>118</v>
      </c>
      <c r="B2" s="61"/>
      <c r="C2" s="61"/>
      <c r="D2" s="61"/>
      <c r="E2" s="61"/>
      <c r="F2" s="62"/>
      <c r="G2" s="62"/>
    </row>
    <row r="3" spans="1:7" ht="12.75" customHeight="1" x14ac:dyDescent="0.25">
      <c r="A3" s="58" t="s">
        <v>89</v>
      </c>
      <c r="B3" s="59"/>
      <c r="C3" s="59"/>
      <c r="D3" s="59"/>
      <c r="E3" s="59"/>
      <c r="F3" s="59"/>
      <c r="G3" s="26"/>
    </row>
    <row r="4" spans="1:7" ht="20.25" customHeight="1" x14ac:dyDescent="0.25">
      <c r="A4" s="54" t="s">
        <v>0</v>
      </c>
      <c r="B4" s="54" t="s">
        <v>1</v>
      </c>
      <c r="C4" s="50" t="s">
        <v>120</v>
      </c>
      <c r="D4" s="48" t="s">
        <v>119</v>
      </c>
      <c r="E4" s="49"/>
      <c r="F4" s="49"/>
      <c r="G4" s="52" t="s">
        <v>88</v>
      </c>
    </row>
    <row r="5" spans="1:7" ht="37.5" customHeight="1" x14ac:dyDescent="0.25">
      <c r="A5" s="55"/>
      <c r="B5" s="55"/>
      <c r="C5" s="51"/>
      <c r="D5" s="10" t="s">
        <v>85</v>
      </c>
      <c r="E5" s="10" t="s">
        <v>87</v>
      </c>
      <c r="F5" s="11" t="s">
        <v>86</v>
      </c>
      <c r="G5" s="53"/>
    </row>
    <row r="6" spans="1:7" s="24" customFormat="1" ht="14.25" x14ac:dyDescent="0.2">
      <c r="A6" s="3" t="s">
        <v>2</v>
      </c>
      <c r="B6" s="20" t="s">
        <v>3</v>
      </c>
      <c r="C6" s="21">
        <f>C7+C8+C9+C10+C11+C12</f>
        <v>15722.759999999998</v>
      </c>
      <c r="D6" s="21">
        <f>D7+D8+D9+D10+D11+D12</f>
        <v>87137.540000000008</v>
      </c>
      <c r="E6" s="21">
        <f>E7+E8+E9+E10+E11+E12</f>
        <v>15508.18</v>
      </c>
      <c r="F6" s="23">
        <v>0.41046391574802304</v>
      </c>
      <c r="G6" s="27">
        <f>E6/C6</f>
        <v>0.98635226894005901</v>
      </c>
    </row>
    <row r="7" spans="1:7" ht="51" outlineLevel="1" x14ac:dyDescent="0.25">
      <c r="A7" s="5" t="s">
        <v>4</v>
      </c>
      <c r="B7" s="4" t="s">
        <v>5</v>
      </c>
      <c r="C7" s="6">
        <v>573.15</v>
      </c>
      <c r="D7" s="12">
        <v>3706.5709999999999</v>
      </c>
      <c r="E7" s="12">
        <v>660.13</v>
      </c>
      <c r="F7" s="13">
        <v>0.41654857279140206</v>
      </c>
      <c r="G7" s="28">
        <f t="shared" ref="G7:G49" si="0">E7/C7</f>
        <v>1.1517578295385154</v>
      </c>
    </row>
    <row r="8" spans="1:7" ht="63.75" outlineLevel="1" x14ac:dyDescent="0.25">
      <c r="A8" s="5" t="s">
        <v>6</v>
      </c>
      <c r="B8" s="4" t="s">
        <v>7</v>
      </c>
      <c r="C8" s="6">
        <v>6263.64</v>
      </c>
      <c r="D8" s="12">
        <v>37030.1</v>
      </c>
      <c r="E8" s="12">
        <v>6673.42</v>
      </c>
      <c r="F8" s="13">
        <v>0.43816282661313277</v>
      </c>
      <c r="G8" s="28">
        <f t="shared" si="0"/>
        <v>1.0654220229770548</v>
      </c>
    </row>
    <row r="9" spans="1:7" outlineLevel="1" x14ac:dyDescent="0.25">
      <c r="A9" s="5" t="s">
        <v>8</v>
      </c>
      <c r="B9" s="4" t="s">
        <v>9</v>
      </c>
      <c r="C9" s="6">
        <v>0</v>
      </c>
      <c r="D9" s="12">
        <v>10.9</v>
      </c>
      <c r="E9" s="12">
        <v>0</v>
      </c>
      <c r="F9" s="13">
        <v>0</v>
      </c>
      <c r="G9" s="28"/>
    </row>
    <row r="10" spans="1:7" ht="51" outlineLevel="1" x14ac:dyDescent="0.25">
      <c r="A10" s="5" t="s">
        <v>10</v>
      </c>
      <c r="B10" s="4" t="s">
        <v>11</v>
      </c>
      <c r="C10" s="6">
        <v>1461.61</v>
      </c>
      <c r="D10" s="12">
        <v>9358.6790000000001</v>
      </c>
      <c r="E10" s="12">
        <v>1800.5</v>
      </c>
      <c r="F10" s="13">
        <v>0.44590440702154654</v>
      </c>
      <c r="G10" s="28">
        <f t="shared" si="0"/>
        <v>1.2318607562892976</v>
      </c>
    </row>
    <row r="11" spans="1:7" outlineLevel="1" x14ac:dyDescent="0.25">
      <c r="A11" s="5" t="s">
        <v>12</v>
      </c>
      <c r="B11" s="4" t="s">
        <v>13</v>
      </c>
      <c r="C11" s="6">
        <v>0</v>
      </c>
      <c r="D11" s="12">
        <v>2330</v>
      </c>
      <c r="E11" s="12">
        <v>0</v>
      </c>
      <c r="F11" s="13">
        <v>0</v>
      </c>
      <c r="G11" s="28"/>
    </row>
    <row r="12" spans="1:7" outlineLevel="1" x14ac:dyDescent="0.25">
      <c r="A12" s="5" t="s">
        <v>14</v>
      </c>
      <c r="B12" s="4" t="s">
        <v>15</v>
      </c>
      <c r="C12" s="6">
        <v>7424.36</v>
      </c>
      <c r="D12" s="12">
        <v>34701.29</v>
      </c>
      <c r="E12" s="12">
        <v>6374.13</v>
      </c>
      <c r="F12" s="13">
        <v>0.42190068364694633</v>
      </c>
      <c r="G12" s="28">
        <f t="shared" si="0"/>
        <v>0.85854268920149357</v>
      </c>
    </row>
    <row r="13" spans="1:7" s="24" customFormat="1" ht="14.25" x14ac:dyDescent="0.2">
      <c r="A13" s="3" t="s">
        <v>16</v>
      </c>
      <c r="B13" s="20" t="s">
        <v>17</v>
      </c>
      <c r="C13" s="21">
        <f>C14</f>
        <v>158.24</v>
      </c>
      <c r="D13" s="21">
        <f>D14</f>
        <v>761.3</v>
      </c>
      <c r="E13" s="21">
        <f>E14</f>
        <v>134.22</v>
      </c>
      <c r="F13" s="23">
        <v>0.44401444896886905</v>
      </c>
      <c r="G13" s="27">
        <f t="shared" si="0"/>
        <v>0.84820525783619816</v>
      </c>
    </row>
    <row r="14" spans="1:7" ht="25.5" outlineLevel="1" x14ac:dyDescent="0.25">
      <c r="A14" s="5" t="s">
        <v>18</v>
      </c>
      <c r="B14" s="4" t="s">
        <v>19</v>
      </c>
      <c r="C14" s="6">
        <v>158.24</v>
      </c>
      <c r="D14" s="12">
        <v>761.3</v>
      </c>
      <c r="E14" s="12">
        <v>134.22</v>
      </c>
      <c r="F14" s="13">
        <v>0.44401444896886905</v>
      </c>
      <c r="G14" s="28">
        <f t="shared" si="0"/>
        <v>0.84820525783619816</v>
      </c>
    </row>
    <row r="15" spans="1:7" s="24" customFormat="1" ht="38.25" x14ac:dyDescent="0.2">
      <c r="A15" s="3" t="s">
        <v>20</v>
      </c>
      <c r="B15" s="20" t="s">
        <v>21</v>
      </c>
      <c r="C15" s="21">
        <f>C16+C17</f>
        <v>830.53</v>
      </c>
      <c r="D15" s="21">
        <f>D16+D17</f>
        <v>12314.385</v>
      </c>
      <c r="E15" s="21">
        <f>E16+E17</f>
        <v>1027.3699999999999</v>
      </c>
      <c r="F15" s="23">
        <v>0.30652866265163009</v>
      </c>
      <c r="G15" s="27">
        <f t="shared" si="0"/>
        <v>1.2370052857813685</v>
      </c>
    </row>
    <row r="16" spans="1:7" ht="38.25" outlineLevel="1" x14ac:dyDescent="0.25">
      <c r="A16" s="5" t="s">
        <v>22</v>
      </c>
      <c r="B16" s="4" t="s">
        <v>23</v>
      </c>
      <c r="C16" s="6">
        <v>830.53</v>
      </c>
      <c r="D16" s="12">
        <v>11238.17</v>
      </c>
      <c r="E16" s="12">
        <v>1027.3699999999999</v>
      </c>
      <c r="F16" s="13">
        <v>0.33401521659849093</v>
      </c>
      <c r="G16" s="28">
        <f t="shared" si="0"/>
        <v>1.2370052857813685</v>
      </c>
    </row>
    <row r="17" spans="1:7" ht="38.25" outlineLevel="1" x14ac:dyDescent="0.25">
      <c r="A17" s="5" t="s">
        <v>24</v>
      </c>
      <c r="B17" s="4" t="s">
        <v>25</v>
      </c>
      <c r="C17" s="6">
        <v>0</v>
      </c>
      <c r="D17" s="12">
        <v>1076.2149999999999</v>
      </c>
      <c r="E17" s="12">
        <v>0</v>
      </c>
      <c r="F17" s="13">
        <v>1.3937735489655878E-2</v>
      </c>
      <c r="G17" s="28"/>
    </row>
    <row r="18" spans="1:7" s="24" customFormat="1" ht="14.25" x14ac:dyDescent="0.2">
      <c r="A18" s="3" t="s">
        <v>26</v>
      </c>
      <c r="B18" s="20" t="s">
        <v>27</v>
      </c>
      <c r="C18" s="21">
        <f>C19+C20+C21</f>
        <v>83136.400000000009</v>
      </c>
      <c r="D18" s="21">
        <f>D19+D20+D21</f>
        <v>93065.670660000003</v>
      </c>
      <c r="E18" s="21">
        <f>E19+E20+E21</f>
        <v>2251.67</v>
      </c>
      <c r="F18" s="23">
        <v>0.28458520307117058</v>
      </c>
      <c r="G18" s="27">
        <f t="shared" si="0"/>
        <v>2.7084045015179872E-2</v>
      </c>
    </row>
    <row r="19" spans="1:7" outlineLevel="1" x14ac:dyDescent="0.25">
      <c r="A19" s="5" t="s">
        <v>28</v>
      </c>
      <c r="B19" s="4" t="s">
        <v>29</v>
      </c>
      <c r="C19" s="6">
        <v>0</v>
      </c>
      <c r="D19" s="12">
        <v>17.100660000000001</v>
      </c>
      <c r="E19" s="12">
        <v>0</v>
      </c>
      <c r="F19" s="13">
        <v>0</v>
      </c>
      <c r="G19" s="28"/>
    </row>
    <row r="20" spans="1:7" outlineLevel="1" x14ac:dyDescent="0.25">
      <c r="A20" s="5" t="s">
        <v>30</v>
      </c>
      <c r="B20" s="4" t="s">
        <v>31</v>
      </c>
      <c r="C20" s="6">
        <v>81810.570000000007</v>
      </c>
      <c r="D20" s="12">
        <v>69887.5</v>
      </c>
      <c r="E20" s="12">
        <v>178.8</v>
      </c>
      <c r="F20" s="13">
        <v>0.30827884045505155</v>
      </c>
      <c r="G20" s="28">
        <f t="shared" si="0"/>
        <v>2.1855366610940372E-3</v>
      </c>
    </row>
    <row r="21" spans="1:7" ht="25.5" outlineLevel="1" x14ac:dyDescent="0.25">
      <c r="A21" s="5" t="s">
        <v>32</v>
      </c>
      <c r="B21" s="4" t="s">
        <v>33</v>
      </c>
      <c r="C21" s="6">
        <v>1325.83</v>
      </c>
      <c r="D21" s="12">
        <v>23161.07</v>
      </c>
      <c r="E21" s="12">
        <v>2072.87</v>
      </c>
      <c r="F21" s="13">
        <v>0.21598413085148457</v>
      </c>
      <c r="G21" s="28">
        <f t="shared" si="0"/>
        <v>1.5634508194866612</v>
      </c>
    </row>
    <row r="22" spans="1:7" s="24" customFormat="1" ht="25.5" x14ac:dyDescent="0.2">
      <c r="A22" s="3" t="s">
        <v>34</v>
      </c>
      <c r="B22" s="20" t="s">
        <v>35</v>
      </c>
      <c r="C22" s="21">
        <f>C23+C24+C25+C26</f>
        <v>33648.31</v>
      </c>
      <c r="D22" s="21">
        <f>D23+D24+D25+D26</f>
        <v>243057.04</v>
      </c>
      <c r="E22" s="21">
        <f>E23+E24+E25+E26</f>
        <v>20959.689999999999</v>
      </c>
      <c r="F22" s="23">
        <v>0.22175516340735638</v>
      </c>
      <c r="G22" s="27">
        <f t="shared" si="0"/>
        <v>0.62290468674355415</v>
      </c>
    </row>
    <row r="23" spans="1:7" outlineLevel="1" x14ac:dyDescent="0.25">
      <c r="A23" s="5" t="s">
        <v>36</v>
      </c>
      <c r="B23" s="4" t="s">
        <v>37</v>
      </c>
      <c r="C23" s="6">
        <v>11854.68</v>
      </c>
      <c r="D23" s="12">
        <v>5435.9</v>
      </c>
      <c r="E23" s="12">
        <v>191.25</v>
      </c>
      <c r="F23" s="13">
        <v>0.22205063906863348</v>
      </c>
      <c r="G23" s="28">
        <f t="shared" si="0"/>
        <v>1.6132869044124344E-2</v>
      </c>
    </row>
    <row r="24" spans="1:7" outlineLevel="1" x14ac:dyDescent="0.25">
      <c r="A24" s="5" t="s">
        <v>38</v>
      </c>
      <c r="B24" s="4" t="s">
        <v>39</v>
      </c>
      <c r="C24" s="6">
        <v>9127.18</v>
      </c>
      <c r="D24" s="12">
        <v>35339.67</v>
      </c>
      <c r="E24" s="12">
        <v>6576.9</v>
      </c>
      <c r="F24" s="13">
        <v>0.33673650762196627</v>
      </c>
      <c r="G24" s="28">
        <f t="shared" si="0"/>
        <v>0.72058401390133642</v>
      </c>
    </row>
    <row r="25" spans="1:7" outlineLevel="1" x14ac:dyDescent="0.25">
      <c r="A25" s="5" t="s">
        <v>40</v>
      </c>
      <c r="B25" s="4" t="s">
        <v>41</v>
      </c>
      <c r="C25" s="6">
        <v>10790.67</v>
      </c>
      <c r="D25" s="12">
        <v>76042.59</v>
      </c>
      <c r="E25" s="12">
        <v>12417.02</v>
      </c>
      <c r="F25" s="13">
        <v>0.38615874896009711</v>
      </c>
      <c r="G25" s="28">
        <f t="shared" si="0"/>
        <v>1.1507181667125397</v>
      </c>
    </row>
    <row r="26" spans="1:7" ht="25.5" outlineLevel="1" x14ac:dyDescent="0.25">
      <c r="A26" s="5" t="s">
        <v>42</v>
      </c>
      <c r="B26" s="4" t="s">
        <v>43</v>
      </c>
      <c r="C26" s="6">
        <v>1875.78</v>
      </c>
      <c r="D26" s="12">
        <v>126238.88</v>
      </c>
      <c r="E26" s="12">
        <v>1774.52</v>
      </c>
      <c r="F26" s="13">
        <v>7.6539268313637485E-2</v>
      </c>
      <c r="G26" s="28">
        <f t="shared" si="0"/>
        <v>0.94601712354327272</v>
      </c>
    </row>
    <row r="27" spans="1:7" s="24" customFormat="1" ht="14.25" x14ac:dyDescent="0.2">
      <c r="A27" s="3" t="s">
        <v>44</v>
      </c>
      <c r="B27" s="20" t="s">
        <v>45</v>
      </c>
      <c r="C27" s="21">
        <f>C28+C29+C30+C31+C32+C33</f>
        <v>59581.319999999992</v>
      </c>
      <c r="D27" s="21">
        <f>D28+D29+D30+D31+D32+D33</f>
        <v>298464.34000000003</v>
      </c>
      <c r="E27" s="21">
        <f>E28+E29+E30+E31+E32+E33</f>
        <v>65766.320000000007</v>
      </c>
      <c r="F27" s="23">
        <v>0.51553697612621419</v>
      </c>
      <c r="G27" s="27">
        <f t="shared" si="0"/>
        <v>1.1038077034882747</v>
      </c>
    </row>
    <row r="28" spans="1:7" outlineLevel="1" x14ac:dyDescent="0.25">
      <c r="A28" s="5" t="s">
        <v>46</v>
      </c>
      <c r="B28" s="4" t="s">
        <v>47</v>
      </c>
      <c r="C28" s="6">
        <v>23252.959999999999</v>
      </c>
      <c r="D28" s="12">
        <v>98953.82</v>
      </c>
      <c r="E28" s="12">
        <v>24887.07</v>
      </c>
      <c r="F28" s="13">
        <v>0.48597369533982515</v>
      </c>
      <c r="G28" s="28">
        <f t="shared" si="0"/>
        <v>1.0702753541914665</v>
      </c>
    </row>
    <row r="29" spans="1:7" outlineLevel="1" x14ac:dyDescent="0.25">
      <c r="A29" s="5" t="s">
        <v>48</v>
      </c>
      <c r="B29" s="4" t="s">
        <v>49</v>
      </c>
      <c r="C29" s="6">
        <v>27228.86</v>
      </c>
      <c r="D29" s="12">
        <v>149465</v>
      </c>
      <c r="E29" s="12">
        <v>32025.759999999998</v>
      </c>
      <c r="F29" s="13">
        <v>0.54121166807994803</v>
      </c>
      <c r="G29" s="28">
        <f t="shared" si="0"/>
        <v>1.176169696417698</v>
      </c>
    </row>
    <row r="30" spans="1:7" outlineLevel="1" x14ac:dyDescent="0.25">
      <c r="A30" s="5" t="s">
        <v>50</v>
      </c>
      <c r="B30" s="4" t="s">
        <v>51</v>
      </c>
      <c r="C30" s="6">
        <v>9042.1299999999992</v>
      </c>
      <c r="D30" s="12">
        <v>43255.09</v>
      </c>
      <c r="E30" s="12">
        <v>8849.49</v>
      </c>
      <c r="F30" s="13">
        <v>0.53159120159357809</v>
      </c>
      <c r="G30" s="28">
        <f t="shared" si="0"/>
        <v>0.97869528529229288</v>
      </c>
    </row>
    <row r="31" spans="1:7" ht="25.5" outlineLevel="1" x14ac:dyDescent="0.25">
      <c r="A31" s="5" t="s">
        <v>52</v>
      </c>
      <c r="B31" s="4" t="s">
        <v>53</v>
      </c>
      <c r="C31" s="6">
        <v>36.700000000000003</v>
      </c>
      <c r="D31" s="12">
        <v>205.21</v>
      </c>
      <c r="E31" s="12">
        <v>4</v>
      </c>
      <c r="F31" s="13">
        <v>1.9492227474294625E-2</v>
      </c>
      <c r="G31" s="28">
        <f t="shared" si="0"/>
        <v>0.108991825613079</v>
      </c>
    </row>
    <row r="32" spans="1:7" outlineLevel="1" x14ac:dyDescent="0.25">
      <c r="A32" s="5" t="s">
        <v>54</v>
      </c>
      <c r="B32" s="4" t="s">
        <v>55</v>
      </c>
      <c r="C32" s="6">
        <v>10.67</v>
      </c>
      <c r="D32" s="12">
        <v>6171.22</v>
      </c>
      <c r="E32" s="12">
        <v>0</v>
      </c>
      <c r="F32" s="13">
        <v>0.31579127157867193</v>
      </c>
      <c r="G32" s="28">
        <f t="shared" si="0"/>
        <v>0</v>
      </c>
    </row>
    <row r="33" spans="1:7" outlineLevel="1" x14ac:dyDescent="0.25">
      <c r="A33" s="5" t="s">
        <v>56</v>
      </c>
      <c r="B33" s="4" t="s">
        <v>57</v>
      </c>
      <c r="C33" s="6">
        <v>10</v>
      </c>
      <c r="D33" s="12">
        <v>414</v>
      </c>
      <c r="E33" s="12">
        <v>0</v>
      </c>
      <c r="F33" s="13">
        <v>0.19085748792270532</v>
      </c>
      <c r="G33" s="28">
        <f t="shared" si="0"/>
        <v>0</v>
      </c>
    </row>
    <row r="34" spans="1:7" s="24" customFormat="1" ht="14.25" x14ac:dyDescent="0.2">
      <c r="A34" s="3" t="s">
        <v>58</v>
      </c>
      <c r="B34" s="20" t="s">
        <v>59</v>
      </c>
      <c r="C34" s="21">
        <f>C35</f>
        <v>2549.2199999999998</v>
      </c>
      <c r="D34" s="21">
        <f>D35</f>
        <v>21146.86</v>
      </c>
      <c r="E34" s="21">
        <f>E35</f>
        <v>2285.4899999999998</v>
      </c>
      <c r="F34" s="23">
        <v>0.47510045637378018</v>
      </c>
      <c r="G34" s="27">
        <f t="shared" si="0"/>
        <v>0.89654482547602798</v>
      </c>
    </row>
    <row r="35" spans="1:7" outlineLevel="1" x14ac:dyDescent="0.25">
      <c r="A35" s="5" t="s">
        <v>60</v>
      </c>
      <c r="B35" s="4" t="s">
        <v>61</v>
      </c>
      <c r="C35" s="6">
        <v>2549.2199999999998</v>
      </c>
      <c r="D35" s="12">
        <v>21146.86</v>
      </c>
      <c r="E35" s="12">
        <v>2285.4899999999998</v>
      </c>
      <c r="F35" s="13">
        <v>0.47510045637378018</v>
      </c>
      <c r="G35" s="28">
        <f t="shared" si="0"/>
        <v>0.89654482547602798</v>
      </c>
    </row>
    <row r="36" spans="1:7" s="24" customFormat="1" ht="14.25" x14ac:dyDescent="0.2">
      <c r="A36" s="3" t="s">
        <v>62</v>
      </c>
      <c r="B36" s="20" t="s">
        <v>63</v>
      </c>
      <c r="C36" s="21">
        <f>C37+C38+C39+C40+C41</f>
        <v>4001.2100000000005</v>
      </c>
      <c r="D36" s="21">
        <f>D37+D38+D39+D40+D41</f>
        <v>23285.293999999998</v>
      </c>
      <c r="E36" s="21">
        <f>E37+E38+E39+E40+E41</f>
        <v>4204.37</v>
      </c>
      <c r="F36" s="23">
        <v>0.43526819720518273</v>
      </c>
      <c r="G36" s="27">
        <f t="shared" si="0"/>
        <v>1.0507746406711969</v>
      </c>
    </row>
    <row r="37" spans="1:7" outlineLevel="1" x14ac:dyDescent="0.25">
      <c r="A37" s="5" t="s">
        <v>64</v>
      </c>
      <c r="B37" s="4" t="s">
        <v>65</v>
      </c>
      <c r="C37" s="6">
        <v>120.74</v>
      </c>
      <c r="D37" s="12">
        <v>576.28800000000001</v>
      </c>
      <c r="E37" s="12">
        <v>144.08000000000001</v>
      </c>
      <c r="F37" s="13">
        <v>0.5000397717807763</v>
      </c>
      <c r="G37" s="28">
        <f t="shared" si="0"/>
        <v>1.1933079344045057</v>
      </c>
    </row>
    <row r="38" spans="1:7" outlineLevel="1" x14ac:dyDescent="0.25">
      <c r="A38" s="5" t="s">
        <v>66</v>
      </c>
      <c r="B38" s="4" t="s">
        <v>67</v>
      </c>
      <c r="C38" s="6">
        <v>1024.9000000000001</v>
      </c>
      <c r="D38" s="12">
        <v>4203.7700000000004</v>
      </c>
      <c r="E38" s="12">
        <v>1050.94</v>
      </c>
      <c r="F38" s="13">
        <v>0.49999976211828906</v>
      </c>
      <c r="G38" s="28">
        <f t="shared" si="0"/>
        <v>1.025407356815299</v>
      </c>
    </row>
    <row r="39" spans="1:7" outlineLevel="1" x14ac:dyDescent="0.25">
      <c r="A39" s="5" t="s">
        <v>68</v>
      </c>
      <c r="B39" s="4" t="s">
        <v>69</v>
      </c>
      <c r="C39" s="6">
        <v>453.89</v>
      </c>
      <c r="D39" s="12">
        <v>3297.1759999999999</v>
      </c>
      <c r="E39" s="12">
        <v>454.42</v>
      </c>
      <c r="F39" s="13">
        <v>0.41410622302236821</v>
      </c>
      <c r="G39" s="28">
        <f t="shared" si="0"/>
        <v>1.0011676838000396</v>
      </c>
    </row>
    <row r="40" spans="1:7" outlineLevel="1" x14ac:dyDescent="0.25">
      <c r="A40" s="5" t="s">
        <v>70</v>
      </c>
      <c r="B40" s="4" t="s">
        <v>71</v>
      </c>
      <c r="C40" s="6">
        <v>1497.28</v>
      </c>
      <c r="D40" s="12">
        <v>8996.6200000000008</v>
      </c>
      <c r="E40" s="12">
        <v>1314.62</v>
      </c>
      <c r="F40" s="13">
        <v>0.37993811048634485</v>
      </c>
      <c r="G40" s="28">
        <f t="shared" si="0"/>
        <v>0.87800544988245344</v>
      </c>
    </row>
    <row r="41" spans="1:7" ht="25.5" outlineLevel="1" x14ac:dyDescent="0.25">
      <c r="A41" s="5" t="s">
        <v>72</v>
      </c>
      <c r="B41" s="4" t="s">
        <v>73</v>
      </c>
      <c r="C41" s="6">
        <v>904.4</v>
      </c>
      <c r="D41" s="12">
        <v>6211.44</v>
      </c>
      <c r="E41" s="12">
        <v>1240.31</v>
      </c>
      <c r="F41" s="13">
        <v>0.46291832096537067</v>
      </c>
      <c r="G41" s="28">
        <f t="shared" si="0"/>
        <v>1.3714175143741707</v>
      </c>
    </row>
    <row r="42" spans="1:7" s="24" customFormat="1" ht="14.25" x14ac:dyDescent="0.2">
      <c r="A42" s="3" t="s">
        <v>74</v>
      </c>
      <c r="B42" s="20" t="s">
        <v>75</v>
      </c>
      <c r="C42" s="21">
        <f>C43+C44</f>
        <v>3021.63</v>
      </c>
      <c r="D42" s="21">
        <f>D43+D44</f>
        <v>10045.67</v>
      </c>
      <c r="E42" s="21">
        <f>E43+E44</f>
        <v>2872.91</v>
      </c>
      <c r="F42" s="23">
        <v>0.41813096535053296</v>
      </c>
      <c r="G42" s="27">
        <f t="shared" si="0"/>
        <v>0.95078153182222835</v>
      </c>
    </row>
    <row r="43" spans="1:7" outlineLevel="1" x14ac:dyDescent="0.25">
      <c r="A43" s="5" t="s">
        <v>76</v>
      </c>
      <c r="B43" s="4" t="s">
        <v>77</v>
      </c>
      <c r="C43" s="6">
        <v>3021.63</v>
      </c>
      <c r="D43" s="12">
        <v>10045.67</v>
      </c>
      <c r="E43" s="12">
        <v>2872.91</v>
      </c>
      <c r="F43" s="13">
        <v>0.43371834278751098</v>
      </c>
      <c r="G43" s="28">
        <f t="shared" si="0"/>
        <v>0.95078153182222835</v>
      </c>
    </row>
    <row r="44" spans="1:7" outlineLevel="1" x14ac:dyDescent="0.25">
      <c r="A44" s="5" t="s">
        <v>78</v>
      </c>
      <c r="B44" s="4" t="s">
        <v>79</v>
      </c>
      <c r="C44" s="6">
        <v>0</v>
      </c>
      <c r="D44" s="12">
        <v>0</v>
      </c>
      <c r="E44" s="12">
        <v>0</v>
      </c>
      <c r="F44" s="13">
        <v>0</v>
      </c>
      <c r="G44" s="28" t="e">
        <f t="shared" si="0"/>
        <v>#DIV/0!</v>
      </c>
    </row>
    <row r="45" spans="1:7" s="24" customFormat="1" ht="14.25" x14ac:dyDescent="0.2">
      <c r="A45" s="3" t="s">
        <v>80</v>
      </c>
      <c r="B45" s="20" t="s">
        <v>81</v>
      </c>
      <c r="C45" s="21">
        <f>C46</f>
        <v>971.13</v>
      </c>
      <c r="D45" s="21">
        <f>D46</f>
        <v>4729.25</v>
      </c>
      <c r="E45" s="21">
        <f>E46</f>
        <v>1182.33</v>
      </c>
      <c r="F45" s="23">
        <v>0.50000380609228501</v>
      </c>
      <c r="G45" s="27">
        <f t="shared" si="0"/>
        <v>1.2174786073955082</v>
      </c>
    </row>
    <row r="46" spans="1:7" outlineLevel="1" x14ac:dyDescent="0.25">
      <c r="A46" s="5" t="s">
        <v>82</v>
      </c>
      <c r="B46" s="4" t="s">
        <v>83</v>
      </c>
      <c r="C46" s="6">
        <v>971.13</v>
      </c>
      <c r="D46" s="12">
        <v>4729.25</v>
      </c>
      <c r="E46" s="12">
        <v>1182.33</v>
      </c>
      <c r="F46" s="13">
        <v>0.50000380609228501</v>
      </c>
      <c r="G46" s="28">
        <f t="shared" si="0"/>
        <v>1.2174786073955082</v>
      </c>
    </row>
    <row r="47" spans="1:7" ht="38.25" outlineLevel="1" x14ac:dyDescent="0.25">
      <c r="A47" s="3" t="s">
        <v>90</v>
      </c>
      <c r="B47" s="20">
        <v>1300</v>
      </c>
      <c r="C47" s="21">
        <f>C48</f>
        <v>295.39999999999998</v>
      </c>
      <c r="D47" s="22">
        <v>0</v>
      </c>
      <c r="E47" s="22">
        <v>0</v>
      </c>
      <c r="F47" s="23">
        <v>0</v>
      </c>
      <c r="G47" s="27" t="s">
        <v>92</v>
      </c>
    </row>
    <row r="48" spans="1:7" ht="25.5" outlineLevel="1" x14ac:dyDescent="0.25">
      <c r="A48" s="5" t="s">
        <v>91</v>
      </c>
      <c r="B48" s="4">
        <v>1301</v>
      </c>
      <c r="C48" s="6">
        <v>295.39999999999998</v>
      </c>
      <c r="D48" s="12">
        <v>0</v>
      </c>
      <c r="E48" s="12">
        <v>0</v>
      </c>
      <c r="F48" s="13">
        <v>0</v>
      </c>
      <c r="G48" s="28" t="s">
        <v>92</v>
      </c>
    </row>
    <row r="49" spans="1:7" s="24" customFormat="1" ht="12.75" customHeight="1" x14ac:dyDescent="0.2">
      <c r="A49" s="44" t="s">
        <v>84</v>
      </c>
      <c r="B49" s="45"/>
      <c r="C49" s="30">
        <f>C45+C42+C36+C34+C27+C22+C18+C15+C13+C6+C47</f>
        <v>203916.15</v>
      </c>
      <c r="D49" s="30">
        <f>D45+D42+D36+D34+D27+D22+D18+D15+D13+D6+D47</f>
        <v>794007.34966000007</v>
      </c>
      <c r="E49" s="30">
        <f>E45+E42+E36+E34+E27+E22+E18+E15+E13+E6+E47</f>
        <v>116192.55000000002</v>
      </c>
      <c r="F49" s="25">
        <v>0.37471389141103367</v>
      </c>
      <c r="G49" s="27">
        <f t="shared" si="0"/>
        <v>0.5698055303613766</v>
      </c>
    </row>
    <row r="50" spans="1:7" ht="12.75" customHeight="1" x14ac:dyDescent="0.25">
      <c r="A50" s="1"/>
      <c r="B50" s="1"/>
      <c r="C50" s="7"/>
      <c r="D50" s="14"/>
      <c r="E50" s="14"/>
      <c r="F50" s="15"/>
      <c r="G50" s="26"/>
    </row>
    <row r="51" spans="1:7" x14ac:dyDescent="0.25">
      <c r="A51" s="46"/>
      <c r="B51" s="47"/>
      <c r="C51" s="47"/>
      <c r="D51" s="47"/>
      <c r="E51" s="16"/>
      <c r="F51" s="17"/>
      <c r="G51" s="26"/>
    </row>
  </sheetData>
  <mergeCells count="10">
    <mergeCell ref="A1:E1"/>
    <mergeCell ref="A3:F3"/>
    <mergeCell ref="A2:G2"/>
    <mergeCell ref="A49:B49"/>
    <mergeCell ref="A51:D51"/>
    <mergeCell ref="D4:F4"/>
    <mergeCell ref="C4:C5"/>
    <mergeCell ref="G4:G5"/>
    <mergeCell ref="A4:A5"/>
    <mergeCell ref="B4:B5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F28"/>
  <sheetViews>
    <sheetView topLeftCell="A10" workbookViewId="0">
      <selection activeCell="B28" sqref="B28"/>
    </sheetView>
  </sheetViews>
  <sheetFormatPr defaultRowHeight="15" x14ac:dyDescent="0.25"/>
  <cols>
    <col min="1" max="1" width="29" style="37" customWidth="1"/>
    <col min="2" max="2" width="15.7109375" style="38" customWidth="1"/>
    <col min="3" max="3" width="16.5703125" style="37" customWidth="1"/>
    <col min="4" max="4" width="12.5703125" style="37" customWidth="1"/>
    <col min="5" max="5" width="12" style="37" customWidth="1"/>
    <col min="6" max="6" width="17.5703125" style="39" customWidth="1"/>
    <col min="7" max="16384" width="9.140625" style="37"/>
  </cols>
  <sheetData>
    <row r="2" spans="1:6" ht="31.5" customHeight="1" x14ac:dyDescent="0.25">
      <c r="A2" s="65" t="s">
        <v>114</v>
      </c>
      <c r="B2" s="65"/>
      <c r="C2" s="65"/>
      <c r="D2" s="65"/>
      <c r="E2" s="65"/>
      <c r="F2" s="65"/>
    </row>
    <row r="5" spans="1:6" ht="24.75" customHeight="1" x14ac:dyDescent="0.25">
      <c r="A5" s="68" t="s">
        <v>0</v>
      </c>
      <c r="B5" s="66" t="s">
        <v>115</v>
      </c>
      <c r="C5" s="70" t="s">
        <v>116</v>
      </c>
      <c r="D5" s="71"/>
      <c r="E5" s="63" t="s">
        <v>94</v>
      </c>
      <c r="F5" s="63" t="s">
        <v>88</v>
      </c>
    </row>
    <row r="6" spans="1:6" ht="34.5" customHeight="1" x14ac:dyDescent="0.25">
      <c r="A6" s="69"/>
      <c r="B6" s="67"/>
      <c r="C6" s="33" t="s">
        <v>85</v>
      </c>
      <c r="D6" s="33" t="s">
        <v>87</v>
      </c>
      <c r="E6" s="69"/>
      <c r="F6" s="64"/>
    </row>
    <row r="7" spans="1:6" x14ac:dyDescent="0.25">
      <c r="A7" s="31" t="s">
        <v>95</v>
      </c>
      <c r="B7" s="35">
        <v>54902.51</v>
      </c>
      <c r="C7" s="32">
        <v>270605.63</v>
      </c>
      <c r="D7" s="32">
        <v>61171.79</v>
      </c>
      <c r="E7" s="40">
        <v>0.50852275797023982</v>
      </c>
      <c r="F7" s="42">
        <f>D7/B7</f>
        <v>1.1141893148418898</v>
      </c>
    </row>
    <row r="8" spans="1:6" ht="25.5" x14ac:dyDescent="0.25">
      <c r="A8" s="31" t="s">
        <v>96</v>
      </c>
      <c r="B8" s="35">
        <v>4001.22</v>
      </c>
      <c r="C8" s="32">
        <v>23384.309999999998</v>
      </c>
      <c r="D8" s="32">
        <v>4204.37</v>
      </c>
      <c r="E8" s="40">
        <v>0.4043698531194635</v>
      </c>
      <c r="F8" s="42">
        <f t="shared" ref="F8:F28" si="0">D8/B8</f>
        <v>1.0507720145355666</v>
      </c>
    </row>
    <row r="9" spans="1:6" x14ac:dyDescent="0.25">
      <c r="A9" s="31" t="s">
        <v>97</v>
      </c>
      <c r="B9" s="35">
        <v>7195.54</v>
      </c>
      <c r="C9" s="32">
        <v>45356.12</v>
      </c>
      <c r="D9" s="32">
        <v>6880.02</v>
      </c>
      <c r="E9" s="40">
        <v>0.49334246403792908</v>
      </c>
      <c r="F9" s="42">
        <f t="shared" si="0"/>
        <v>0.95615061552016956</v>
      </c>
    </row>
    <row r="10" spans="1:6" ht="38.25" x14ac:dyDescent="0.25">
      <c r="A10" s="31" t="s">
        <v>98</v>
      </c>
      <c r="B10" s="35">
        <v>233.12</v>
      </c>
      <c r="C10" s="32">
        <v>359</v>
      </c>
      <c r="D10" s="32">
        <v>26.84</v>
      </c>
      <c r="E10" s="40">
        <v>7.476323119777159E-2</v>
      </c>
      <c r="F10" s="42">
        <f t="shared" si="0"/>
        <v>0.11513383665065202</v>
      </c>
    </row>
    <row r="11" spans="1:6" ht="38.25" x14ac:dyDescent="0.25">
      <c r="A11" s="31" t="s">
        <v>99</v>
      </c>
      <c r="B11" s="35">
        <v>988.77</v>
      </c>
      <c r="C11" s="32">
        <v>12034.47</v>
      </c>
      <c r="D11" s="32">
        <v>1161.57</v>
      </c>
      <c r="E11" s="40">
        <v>0.33669224338712017</v>
      </c>
      <c r="F11" s="42">
        <f t="shared" si="0"/>
        <v>1.1747625838162565</v>
      </c>
    </row>
    <row r="12" spans="1:6" x14ac:dyDescent="0.25">
      <c r="A12" s="31" t="s">
        <v>100</v>
      </c>
      <c r="B12" s="35">
        <v>1155.32</v>
      </c>
      <c r="C12" s="32">
        <v>19833.080000000002</v>
      </c>
      <c r="D12" s="32">
        <v>1602.23</v>
      </c>
      <c r="E12" s="40">
        <v>0.21637326358177686</v>
      </c>
      <c r="F12" s="42">
        <f t="shared" si="0"/>
        <v>1.3868278918394905</v>
      </c>
    </row>
    <row r="13" spans="1:6" ht="25.5" x14ac:dyDescent="0.25">
      <c r="A13" s="31" t="s">
        <v>101</v>
      </c>
      <c r="B13" s="35">
        <v>1494.16</v>
      </c>
      <c r="C13" s="32">
        <v>7749.41</v>
      </c>
      <c r="D13" s="32">
        <v>1510.69</v>
      </c>
      <c r="E13" s="40">
        <v>0.42886361671404666</v>
      </c>
      <c r="F13" s="42">
        <f t="shared" si="0"/>
        <v>1.0110630722278737</v>
      </c>
    </row>
    <row r="14" spans="1:6" ht="25.5" x14ac:dyDescent="0.25">
      <c r="A14" s="31" t="s">
        <v>102</v>
      </c>
      <c r="B14" s="35">
        <v>2696.62</v>
      </c>
      <c r="C14" s="32">
        <v>10095.68</v>
      </c>
      <c r="D14" s="32">
        <v>2872.91</v>
      </c>
      <c r="E14" s="40">
        <v>0.41813117882762646</v>
      </c>
      <c r="F14" s="42">
        <f t="shared" si="0"/>
        <v>1.065374431695975</v>
      </c>
    </row>
    <row r="15" spans="1:6" ht="25.5" x14ac:dyDescent="0.25">
      <c r="A15" s="31" t="s">
        <v>103</v>
      </c>
      <c r="B15" s="35">
        <v>81539.490000000005</v>
      </c>
      <c r="C15" s="32">
        <v>65151.51</v>
      </c>
      <c r="D15" s="32">
        <v>253.05</v>
      </c>
      <c r="E15" s="40">
        <v>0.3260853048532566</v>
      </c>
      <c r="F15" s="42">
        <f t="shared" si="0"/>
        <v>3.1034042523444775E-3</v>
      </c>
    </row>
    <row r="16" spans="1:6" ht="25.5" x14ac:dyDescent="0.25">
      <c r="A16" s="31" t="s">
        <v>104</v>
      </c>
      <c r="B16" s="35">
        <v>98.74</v>
      </c>
      <c r="C16" s="32">
        <v>2147.6</v>
      </c>
      <c r="D16" s="32">
        <v>124.4</v>
      </c>
      <c r="E16" s="40">
        <v>0.38958388201211486</v>
      </c>
      <c r="F16" s="42">
        <f t="shared" si="0"/>
        <v>1.2598744176625483</v>
      </c>
    </row>
    <row r="17" spans="1:6" ht="25.5" x14ac:dyDescent="0.25">
      <c r="A17" s="31" t="s">
        <v>105</v>
      </c>
      <c r="B17" s="35">
        <v>25</v>
      </c>
      <c r="C17" s="32">
        <v>150</v>
      </c>
      <c r="D17" s="32">
        <v>0</v>
      </c>
      <c r="E17" s="40">
        <v>0</v>
      </c>
      <c r="F17" s="42">
        <f t="shared" si="0"/>
        <v>0</v>
      </c>
    </row>
    <row r="18" spans="1:6" ht="38.25" x14ac:dyDescent="0.25">
      <c r="A18" s="31" t="s">
        <v>106</v>
      </c>
      <c r="B18" s="35">
        <v>28.14</v>
      </c>
      <c r="C18" s="32">
        <v>3045</v>
      </c>
      <c r="D18" s="32">
        <v>191.24</v>
      </c>
      <c r="E18" s="40">
        <v>0.19664039408866996</v>
      </c>
      <c r="F18" s="42">
        <f t="shared" si="0"/>
        <v>6.7960199004975124</v>
      </c>
    </row>
    <row r="19" spans="1:6" ht="25.5" x14ac:dyDescent="0.25">
      <c r="A19" s="31" t="s">
        <v>107</v>
      </c>
      <c r="B19" s="35">
        <v>420.67</v>
      </c>
      <c r="C19" s="32">
        <v>1364.7</v>
      </c>
      <c r="D19" s="32">
        <v>420</v>
      </c>
      <c r="E19" s="40">
        <v>0.27410042573044846</v>
      </c>
      <c r="F19" s="42">
        <f t="shared" si="0"/>
        <v>0.99840730263627064</v>
      </c>
    </row>
    <row r="20" spans="1:6" ht="25.5" x14ac:dyDescent="0.25">
      <c r="A20" s="31" t="s">
        <v>108</v>
      </c>
      <c r="B20" s="35">
        <v>271.08</v>
      </c>
      <c r="C20" s="32">
        <v>5988.3099999999995</v>
      </c>
      <c r="D20" s="32">
        <v>85.68</v>
      </c>
      <c r="E20" s="40">
        <v>0.24342594154277253</v>
      </c>
      <c r="F20" s="42">
        <f t="shared" si="0"/>
        <v>0.31606905710491373</v>
      </c>
    </row>
    <row r="21" spans="1:6" ht="25.5" x14ac:dyDescent="0.25">
      <c r="A21" s="31" t="s">
        <v>109</v>
      </c>
      <c r="B21" s="35">
        <v>19451.509999999998</v>
      </c>
      <c r="C21" s="32">
        <v>102910.9</v>
      </c>
      <c r="D21" s="32">
        <v>18318.21</v>
      </c>
      <c r="E21" s="40">
        <v>0.35431225240768321</v>
      </c>
      <c r="F21" s="42">
        <f t="shared" si="0"/>
        <v>0.94173717104738919</v>
      </c>
    </row>
    <row r="22" spans="1:6" ht="25.5" x14ac:dyDescent="0.25">
      <c r="A22" s="31" t="s">
        <v>113</v>
      </c>
      <c r="B22" s="35">
        <v>11826.54</v>
      </c>
      <c r="C22" s="32"/>
      <c r="D22" s="32"/>
      <c r="E22" s="40"/>
      <c r="F22" s="42">
        <f t="shared" si="0"/>
        <v>0</v>
      </c>
    </row>
    <row r="23" spans="1:6" ht="25.5" x14ac:dyDescent="0.25">
      <c r="A23" s="31" t="s">
        <v>110</v>
      </c>
      <c r="B23" s="35">
        <v>0</v>
      </c>
      <c r="C23" s="32">
        <v>112722.74</v>
      </c>
      <c r="D23" s="32">
        <v>228.85</v>
      </c>
      <c r="E23" s="40">
        <v>7.5481865997724218E-2</v>
      </c>
      <c r="F23" s="42" t="s">
        <v>92</v>
      </c>
    </row>
    <row r="24" spans="1:6" ht="25.5" x14ac:dyDescent="0.25">
      <c r="A24" s="31" t="s">
        <v>111</v>
      </c>
      <c r="B24" s="35">
        <v>0</v>
      </c>
      <c r="C24" s="32">
        <v>10506</v>
      </c>
      <c r="D24" s="32">
        <v>0</v>
      </c>
      <c r="E24" s="40">
        <v>0.25118313344755377</v>
      </c>
      <c r="F24" s="42" t="s">
        <v>92</v>
      </c>
    </row>
    <row r="25" spans="1:6" ht="25.5" x14ac:dyDescent="0.25">
      <c r="A25" s="31" t="s">
        <v>112</v>
      </c>
      <c r="B25" s="35">
        <v>0</v>
      </c>
      <c r="C25" s="32">
        <v>1041.22</v>
      </c>
      <c r="D25" s="32">
        <v>0</v>
      </c>
      <c r="E25" s="40">
        <v>1.4406177368855765E-2</v>
      </c>
      <c r="F25" s="42" t="s">
        <v>92</v>
      </c>
    </row>
    <row r="26" spans="1:6" ht="25.5" x14ac:dyDescent="0.25">
      <c r="A26" s="31" t="s">
        <v>117</v>
      </c>
      <c r="B26" s="35">
        <v>0</v>
      </c>
      <c r="C26" s="32">
        <v>1560.95</v>
      </c>
      <c r="D26" s="32"/>
      <c r="E26" s="40"/>
      <c r="F26" s="42"/>
    </row>
    <row r="27" spans="1:6" ht="25.5" x14ac:dyDescent="0.25">
      <c r="A27" s="31" t="s">
        <v>93</v>
      </c>
      <c r="B27" s="35">
        <v>17587.72</v>
      </c>
      <c r="C27" s="32">
        <v>98000.71</v>
      </c>
      <c r="D27" s="32">
        <v>17140.7</v>
      </c>
      <c r="E27" s="40">
        <v>0.34986320675597021</v>
      </c>
      <c r="F27" s="42">
        <f t="shared" si="0"/>
        <v>0.97458340251038789</v>
      </c>
    </row>
    <row r="28" spans="1:6" x14ac:dyDescent="0.25">
      <c r="A28" s="34" t="s">
        <v>84</v>
      </c>
      <c r="B28" s="36">
        <f>B27+B25+B24+B23+B22+B21+B20+B19+B18+B17+B16+B15+B14+B13+B12+B11+B10+B9+B8+B7</f>
        <v>203916.15000000002</v>
      </c>
      <c r="C28" s="36">
        <f>C27+C25+C24+C23+C22+C21+C20+C19+C18+C17+C16+C15+C14+C13+C12+C11+C10+C9+C8+C7+C26</f>
        <v>794007.33999999985</v>
      </c>
      <c r="D28" s="36">
        <f>D27+D25+D24+D23+D22+D21+D20+D19+D18+D17+D16+D15+D14+D13+D12+D11+D10+D9+D8+D7</f>
        <v>116192.55</v>
      </c>
      <c r="E28" s="41">
        <v>0.36886312375960073</v>
      </c>
      <c r="F28" s="43">
        <f t="shared" si="0"/>
        <v>0.56980553036137638</v>
      </c>
    </row>
  </sheetData>
  <mergeCells count="6">
    <mergeCell ref="F5:F6"/>
    <mergeCell ref="A2:F2"/>
    <mergeCell ref="B5:B6"/>
    <mergeCell ref="A5:A6"/>
    <mergeCell ref="C5:D5"/>
    <mergeCell ref="E5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dcterms:created xsi:type="dcterms:W3CDTF">2021-08-09T12:42:00Z</dcterms:created>
  <dcterms:modified xsi:type="dcterms:W3CDTF">2022-03-10T12:38:27Z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