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1\и с п о л н е н и е   б ю д ж е т а\ОТЧЕТЫ ОБ ИСПОЛНЕНИИ_2021\9 месяцев 2021\Аналитика для размещения\"/>
    </mc:Choice>
  </mc:AlternateContent>
  <xr:revisionPtr revIDLastSave="0" documentId="13_ncr:1_{97F87CFC-5D4C-48F7-9281-8E08E6523425}" xr6:coauthVersionLast="47" xr6:coauthVersionMax="47" xr10:uidLastSave="{00000000-0000-0000-0000-000000000000}"/>
  <bookViews>
    <workbookView xWindow="1245" yWindow="210" windowWidth="15180" windowHeight="15435" activeTab="1" xr2:uid="{00000000-000D-0000-FFFF-FFFF00000000}"/>
  </bookViews>
  <sheets>
    <sheet name="расходы_РПР" sheetId="2" r:id="rId1"/>
    <sheet name="расходы МП" sheetId="4" r:id="rId2"/>
  </sheets>
  <definedNames>
    <definedName name="_xlnm.Print_Titles" localSheetId="0">расходы_РПР!$4:$5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6" i="4"/>
  <c r="F7" i="4"/>
  <c r="D27" i="4"/>
  <c r="C27" i="4"/>
  <c r="B27" i="4"/>
  <c r="E45" i="2"/>
  <c r="D45" i="2"/>
  <c r="E42" i="2"/>
  <c r="D42" i="2"/>
  <c r="E36" i="2"/>
  <c r="E6" i="2"/>
  <c r="D6" i="2"/>
  <c r="E13" i="2"/>
  <c r="D13" i="2"/>
  <c r="E15" i="2"/>
  <c r="D15" i="2"/>
  <c r="E18" i="2"/>
  <c r="D18" i="2"/>
  <c r="E22" i="2"/>
  <c r="D22" i="2"/>
  <c r="E27" i="2"/>
  <c r="D27" i="2"/>
  <c r="E34" i="2"/>
  <c r="D34" i="2"/>
  <c r="C47" i="2"/>
  <c r="G7" i="2"/>
  <c r="G8" i="2"/>
  <c r="G10" i="2"/>
  <c r="G12" i="2"/>
  <c r="G14" i="2"/>
  <c r="G16" i="2"/>
  <c r="G20" i="2"/>
  <c r="G21" i="2"/>
  <c r="G23" i="2"/>
  <c r="G24" i="2"/>
  <c r="G25" i="2"/>
  <c r="G26" i="2"/>
  <c r="G28" i="2"/>
  <c r="G29" i="2"/>
  <c r="G30" i="2"/>
  <c r="G31" i="2"/>
  <c r="G32" i="2"/>
  <c r="G33" i="2"/>
  <c r="G35" i="2"/>
  <c r="G37" i="2"/>
  <c r="G38" i="2"/>
  <c r="G39" i="2"/>
  <c r="G40" i="2"/>
  <c r="G41" i="2"/>
  <c r="G43" i="2"/>
  <c r="G44" i="2"/>
  <c r="G46" i="2"/>
  <c r="C45" i="2"/>
  <c r="G45" i="2" s="1"/>
  <c r="C42" i="2"/>
  <c r="C36" i="2"/>
  <c r="C34" i="2"/>
  <c r="C27" i="2"/>
  <c r="C22" i="2"/>
  <c r="C18" i="2"/>
  <c r="C15" i="2"/>
  <c r="C13" i="2"/>
  <c r="G13" i="2" s="1"/>
  <c r="C6" i="2"/>
  <c r="G42" i="2" l="1"/>
  <c r="F27" i="4"/>
  <c r="G36" i="2"/>
  <c r="C49" i="2"/>
  <c r="G27" i="2"/>
  <c r="D49" i="2"/>
  <c r="E49" i="2"/>
  <c r="G18" i="2"/>
  <c r="G6" i="2"/>
  <c r="G15" i="2"/>
  <c r="G22" i="2"/>
  <c r="G34" i="2"/>
  <c r="G49" i="2" l="1"/>
</calcChain>
</file>

<file path=xl/sharedStrings.xml><?xml version="1.0" encoding="utf-8"?>
<sst xmlns="http://schemas.openxmlformats.org/spreadsheetml/2006/main" count="129" uniqueCount="120">
  <si>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</si>
  <si>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</si>
  <si>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</si>
  <si>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</si>
  <si>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</si>
  <si>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</si>
  <si>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</si>
  <si>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</si>
  <si>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</si>
  <si>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</si>
  <si>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</si>
  <si>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</si>
  <si>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</si>
  <si>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</si>
  <si>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</si>
  <si>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</si>
  <si>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</si>
  <si>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</si>
  <si>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</si>
  <si>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</si>
  <si>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</si>
  <si>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</si>
  <si>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</si>
  <si>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</si>
  <si>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</si>
  <si>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</si>
  <si>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</si>
  <si>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</si>
  <si>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</si>
  <si>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</si>
  <si>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</si>
  <si>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</si>
  <si>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</si>
  <si>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</si>
  <si>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</si>
  <si>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</si>
  <si>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</si>
  <si>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</si>
  <si>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</si>
  <si>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</si>
  <si>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</si>
  <si>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</si>
  <si>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</si>
  <si>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</si>
  <si>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</si>
  <si>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</si>
  <si>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</si>
  <si>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</si>
  <si>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</si>
  <si>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</si>
  <si>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</si>
  <si>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</si>
  <si>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</si>
  <si>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</si>
  <si>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</si>
  <si>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</si>
  <si>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</si>
  <si>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</si>
  <si>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</si>
  <si>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</si>
  <si>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</si>
  <si>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</si>
  <si>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</si>
  <si>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</si>
  <si>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</si>
  <si>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</si>
  <si>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</si>
  <si>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</si>
  <si>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</si>
  <si>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</si>
  <si>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</si>
  <si>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</si>
  <si>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</si>
  <si>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</si>
  <si>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</si>
  <si>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</si>
  <si>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</si>
  <si>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</si>
  <si>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</si>
  <si>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</si>
  <si>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</si>
  <si>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</si>
  <si>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</si>
  <si>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</si>
  <si>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</si>
  <si>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Уточненная роспись</t>
  </si>
  <si>
    <t>% исполнения</t>
  </si>
  <si>
    <t>Исполнение</t>
  </si>
  <si>
    <t>Динамика к соответствующему периоду прошлого года, %</t>
  </si>
  <si>
    <t>(тыс. руб.)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</si>
  <si>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</si>
  <si>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</si>
  <si>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-</t>
  </si>
  <si>
    <t xml:space="preserve">    Непрограммное направление деятельности</t>
  </si>
  <si>
    <t>(%) исполнения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</si>
  <si>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</si>
  <si>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</si>
  <si>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</si>
  <si>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</si>
  <si>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</si>
  <si>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</si>
  <si>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</si>
  <si>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</si>
  <si>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</si>
  <si>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</si>
  <si>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</si>
  <si>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</si>
  <si>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</si>
  <si>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</si>
  <si>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</si>
  <si>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</si>
  <si>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</si>
  <si>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"Профилактика терроризма и экстремизма"</t>
  </si>
  <si>
    <t xml:space="preserve"> МП "Переселение граждан из аварийного жилищного фонда"</t>
  </si>
  <si>
    <t>Сведения об исполнении расходов бюджета Светлогорского городского округа по разделам и подразделам классификации расходов бюджета за 9 месяцев 2021 года</t>
  </si>
  <si>
    <t>9 месяцев 2021 г.</t>
  </si>
  <si>
    <t>Исполнено    9 месяцев 2020 г.</t>
  </si>
  <si>
    <t>Сведения об исполнении бюджета Светлогорского городского округа по расходам в разрезе муниципальных программ за 9 месяцев 2021 года</t>
  </si>
  <si>
    <t>Исполнено за 9 месяцев 2020 г.</t>
  </si>
  <si>
    <t>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</si>
</sst>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4" fillId="0" borderId="1"/>
    <xf numFmtId="0" fontId="15" fillId="6" borderId="1"/>
    <xf numFmtId="0" fontId="15" fillId="6" borderId="1"/>
    <xf numFmtId="0" fontId="15" fillId="6" borderId="1"/>
    <xf numFmtId="0" fontId="15" fillId="7" borderId="1"/>
    <xf numFmtId="0" fontId="15" fillId="7" borderId="1"/>
    <xf numFmtId="0" fontId="15" fillId="7" borderId="1"/>
    <xf numFmtId="0" fontId="15" fillId="8" borderId="1"/>
    <xf numFmtId="0" fontId="15" fillId="8" borderId="1"/>
    <xf numFmtId="0" fontId="15" fillId="8" borderId="1"/>
    <xf numFmtId="0" fontId="15" fillId="9" borderId="1"/>
    <xf numFmtId="0" fontId="15" fillId="9" borderId="1"/>
    <xf numFmtId="0" fontId="15" fillId="9" borderId="1"/>
    <xf numFmtId="0" fontId="15" fillId="10" borderId="1"/>
    <xf numFmtId="0" fontId="15" fillId="10" borderId="1"/>
    <xf numFmtId="0" fontId="15" fillId="10" borderId="1"/>
    <xf numFmtId="0" fontId="15" fillId="11" borderId="1"/>
    <xf numFmtId="0" fontId="15" fillId="11" borderId="1"/>
    <xf numFmtId="0" fontId="15" fillId="11" borderId="1"/>
    <xf numFmtId="0" fontId="15" fillId="12" borderId="1"/>
    <xf numFmtId="0" fontId="15" fillId="12" borderId="1"/>
    <xf numFmtId="0" fontId="15" fillId="12" borderId="1"/>
    <xf numFmtId="0" fontId="15" fillId="13" borderId="1"/>
    <xf numFmtId="0" fontId="15" fillId="13" borderId="1"/>
    <xf numFmtId="0" fontId="15" fillId="13" borderId="1"/>
    <xf numFmtId="0" fontId="15" fillId="14" borderId="1"/>
    <xf numFmtId="0" fontId="15" fillId="14" borderId="1"/>
    <xf numFmtId="0" fontId="15" fillId="14" borderId="1"/>
    <xf numFmtId="0" fontId="15" fillId="9" borderId="1"/>
    <xf numFmtId="0" fontId="15" fillId="9" borderId="1"/>
    <xf numFmtId="0" fontId="15" fillId="9" borderId="1"/>
    <xf numFmtId="0" fontId="15" fillId="12" borderId="1"/>
    <xf numFmtId="0" fontId="15" fillId="12" borderId="1"/>
    <xf numFmtId="0" fontId="15" fillId="12" borderId="1"/>
    <xf numFmtId="0" fontId="15" fillId="15" borderId="1"/>
    <xf numFmtId="0" fontId="15" fillId="15" borderId="1"/>
    <xf numFmtId="0" fontId="15" fillId="15" borderId="1"/>
    <xf numFmtId="0" fontId="16" fillId="16" borderId="1"/>
    <xf numFmtId="0" fontId="16" fillId="16" borderId="1"/>
    <xf numFmtId="0" fontId="16" fillId="16" borderId="1"/>
    <xf numFmtId="0" fontId="16" fillId="13" borderId="1"/>
    <xf numFmtId="0" fontId="16" fillId="13" borderId="1"/>
    <xf numFmtId="0" fontId="16" fillId="13" borderId="1"/>
    <xf numFmtId="0" fontId="16" fillId="14" borderId="1"/>
    <xf numFmtId="0" fontId="16" fillId="14" borderId="1"/>
    <xf numFmtId="0" fontId="16" fillId="14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9" borderId="1"/>
    <xf numFmtId="0" fontId="16" fillId="19" borderId="1"/>
    <xf numFmtId="0" fontId="16" fillId="19" borderId="1"/>
    <xf numFmtId="0" fontId="16" fillId="20" borderId="1"/>
    <xf numFmtId="0" fontId="16" fillId="20" borderId="1"/>
    <xf numFmtId="0" fontId="16" fillId="20" borderId="1"/>
    <xf numFmtId="0" fontId="16" fillId="20" borderId="1"/>
    <xf numFmtId="0" fontId="16" fillId="21" borderId="1"/>
    <xf numFmtId="0" fontId="16" fillId="21" borderId="1"/>
    <xf numFmtId="0" fontId="16" fillId="21" borderId="1"/>
    <xf numFmtId="0" fontId="16" fillId="21" borderId="1"/>
    <xf numFmtId="0" fontId="16" fillId="22" borderId="1"/>
    <xf numFmtId="0" fontId="16" fillId="22" borderId="1"/>
    <xf numFmtId="0" fontId="16" fillId="22" borderId="1"/>
    <xf numFmtId="0" fontId="16" fillId="22" borderId="1"/>
    <xf numFmtId="0" fontId="16" fillId="17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8" borderId="1"/>
    <xf numFmtId="0" fontId="16" fillId="23" borderId="1"/>
    <xf numFmtId="0" fontId="16" fillId="23" borderId="1"/>
    <xf numFmtId="0" fontId="16" fillId="23" borderId="1"/>
    <xf numFmtId="0" fontId="16" fillId="23" borderId="1"/>
    <xf numFmtId="0" fontId="17" fillId="11" borderId="10"/>
    <xf numFmtId="0" fontId="17" fillId="11" borderId="10"/>
    <xf numFmtId="0" fontId="17" fillId="11" borderId="10"/>
    <xf numFmtId="0" fontId="17" fillId="11" borderId="10"/>
    <xf numFmtId="0" fontId="18" fillId="24" borderId="11"/>
    <xf numFmtId="0" fontId="18" fillId="24" borderId="11"/>
    <xf numFmtId="0" fontId="18" fillId="24" borderId="11"/>
    <xf numFmtId="0" fontId="18" fillId="24" borderId="11"/>
    <xf numFmtId="0" fontId="19" fillId="24" borderId="10"/>
    <xf numFmtId="0" fontId="19" fillId="24" borderId="10"/>
    <xf numFmtId="0" fontId="19" fillId="24" borderId="10"/>
    <xf numFmtId="0" fontId="19" fillId="24" borderId="10"/>
    <xf numFmtId="0" fontId="20" fillId="0" borderId="12"/>
    <xf numFmtId="0" fontId="20" fillId="0" borderId="12"/>
    <xf numFmtId="0" fontId="21" fillId="0" borderId="13"/>
    <xf numFmtId="0" fontId="21" fillId="0" borderId="13"/>
    <xf numFmtId="0" fontId="21" fillId="0" borderId="13"/>
    <xf numFmtId="0" fontId="21" fillId="0" borderId="13"/>
    <xf numFmtId="0" fontId="22" fillId="0" borderId="14"/>
    <xf numFmtId="0" fontId="22" fillId="0" borderId="14"/>
    <xf numFmtId="0" fontId="22" fillId="0" borderId="1"/>
    <xf numFmtId="0" fontId="22" fillId="0" borderId="1"/>
    <xf numFmtId="0" fontId="23" fillId="0" borderId="15"/>
    <xf numFmtId="0" fontId="23" fillId="0" borderId="15"/>
    <xf numFmtId="0" fontId="23" fillId="0" borderId="15"/>
    <xf numFmtId="0" fontId="23" fillId="0" borderId="15"/>
    <xf numFmtId="0" fontId="24" fillId="25" borderId="16"/>
    <xf numFmtId="0" fontId="24" fillId="25" borderId="16"/>
    <xf numFmtId="0" fontId="24" fillId="25" borderId="16"/>
    <xf numFmtId="0" fontId="24" fillId="25" borderId="16"/>
    <xf numFmtId="0" fontId="25" fillId="0" borderId="1"/>
    <xf numFmtId="0" fontId="25" fillId="0" borderId="1"/>
    <xf numFmtId="0" fontId="26" fillId="26" borderId="1"/>
    <xf numFmtId="0" fontId="26" fillId="26" borderId="1"/>
    <xf numFmtId="0" fontId="26" fillId="26" borderId="1"/>
    <xf numFmtId="0" fontId="26" fillId="26" borderId="1"/>
    <xf numFmtId="0" fontId="14" fillId="0" borderId="1"/>
    <xf numFmtId="0" fontId="14" fillId="0" borderId="1"/>
    <xf numFmtId="0" fontId="32" fillId="0" borderId="1"/>
    <xf numFmtId="0" fontId="33" fillId="0" borderId="1"/>
    <xf numFmtId="0" fontId="14" fillId="0" borderId="1"/>
    <xf numFmtId="0" fontId="14" fillId="0" borderId="1"/>
    <xf numFmtId="0" fontId="27" fillId="7" borderId="1"/>
    <xf numFmtId="0" fontId="27" fillId="7" borderId="1"/>
    <xf numFmtId="0" fontId="27" fillId="7" borderId="1"/>
    <xf numFmtId="0" fontId="27" fillId="7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14" fillId="27" borderId="17"/>
    <xf numFmtId="0" fontId="14" fillId="27" borderId="17"/>
    <xf numFmtId="0" fontId="14" fillId="27" borderId="17"/>
    <xf numFmtId="0" fontId="14" fillId="27" borderId="17"/>
    <xf numFmtId="0" fontId="29" fillId="0" borderId="18"/>
    <xf numFmtId="0" fontId="29" fillId="0" borderId="18"/>
    <xf numFmtId="0" fontId="29" fillId="0" borderId="18"/>
    <xf numFmtId="0" fontId="29" fillId="0" borderId="18"/>
    <xf numFmtId="0" fontId="30" fillId="0" borderId="1"/>
    <xf numFmtId="0" fontId="30" fillId="0" borderId="1"/>
    <xf numFmtId="0" fontId="30" fillId="0" borderId="1"/>
    <xf numFmtId="0" fontId="30" fillId="0" borderId="1"/>
    <xf numFmtId="0" fontId="31" fillId="8" borderId="1"/>
    <xf numFmtId="0" fontId="31" fillId="8" borderId="1"/>
    <xf numFmtId="0" fontId="31" fillId="8" borderId="1"/>
    <xf numFmtId="0" fontId="31" fillId="8" borderId="1"/>
  </cellStyleXfs>
  <cellXfs count="72">
    <xf numFmtId="0" fontId="0" fillId="0" borderId="0" xfId="0"/>
    <xf numFmtId="0" fontId="7" fillId="0" borderId="1" xfId="2" applyNumberFormat="1" applyFont="1" applyProtection="1"/>
    <xf numFmtId="0" fontId="8" fillId="0" borderId="0" xfId="0" applyFont="1" applyProtection="1">
      <protection locked="0"/>
    </xf>
    <xf numFmtId="0" fontId="10" fillId="0" borderId="2" xfId="7" applyNumberFormat="1" applyFont="1" applyProtection="1">
      <alignment vertical="top" wrapText="1"/>
    </xf>
    <xf numFmtId="1" fontId="7" fillId="0" borderId="2" xfId="8" applyNumberFormat="1" applyFont="1" applyProtection="1">
      <alignment horizontal="center" vertical="top" shrinkToFit="1"/>
    </xf>
    <xf numFmtId="0" fontId="7" fillId="0" borderId="2" xfId="7" applyNumberFormat="1" applyFont="1" applyProtection="1">
      <alignment vertical="top" wrapText="1"/>
    </xf>
    <xf numFmtId="4" fontId="7" fillId="0" borderId="2" xfId="8" applyNumberFormat="1" applyFont="1" applyProtection="1">
      <alignment horizontal="center" vertical="top" shrinkToFit="1"/>
    </xf>
    <xf numFmtId="4" fontId="7" fillId="0" borderId="1" xfId="2" applyNumberFormat="1" applyFont="1" applyProtection="1"/>
    <xf numFmtId="4" fontId="8" fillId="0" borderId="0" xfId="0" applyNumberFormat="1" applyFont="1" applyProtection="1">
      <protection locked="0"/>
    </xf>
    <xf numFmtId="0" fontId="11" fillId="5" borderId="1" xfId="3" applyNumberFormat="1" applyFont="1" applyFill="1" applyProtection="1">
      <alignment horizontal="center" wrapText="1"/>
    </xf>
    <xf numFmtId="4" fontId="10" fillId="5" borderId="4" xfId="6" applyNumberFormat="1" applyFont="1" applyFill="1" applyBorder="1" applyAlignment="1">
      <alignment horizontal="center" vertical="center" wrapText="1"/>
    </xf>
    <xf numFmtId="0" fontId="10" fillId="5" borderId="8" xfId="6" applyNumberFormat="1" applyFont="1" applyFill="1" applyBorder="1" applyAlignment="1" applyProtection="1">
      <alignment horizontal="center" vertical="center" wrapText="1"/>
    </xf>
    <xf numFmtId="4" fontId="7" fillId="5" borderId="2" xfId="9" applyNumberFormat="1" applyFont="1" applyFill="1" applyProtection="1">
      <alignment horizontal="right" vertical="top" shrinkToFit="1"/>
    </xf>
    <xf numFmtId="10" fontId="7" fillId="5" borderId="9" xfId="10" applyNumberFormat="1" applyFont="1" applyFill="1" applyBorder="1" applyProtection="1">
      <alignment horizontal="right" vertical="top" shrinkToFit="1"/>
    </xf>
    <xf numFmtId="4" fontId="7" fillId="5" borderId="1" xfId="2" applyNumberFormat="1" applyFont="1" applyFill="1" applyProtection="1"/>
    <xf numFmtId="0" fontId="7" fillId="5" borderId="1" xfId="2" applyNumberFormat="1" applyFont="1" applyFill="1" applyProtection="1"/>
    <xf numFmtId="4" fontId="7" fillId="5" borderId="1" xfId="14" applyNumberFormat="1" applyFont="1" applyFill="1" applyProtection="1">
      <alignment horizontal="left" wrapText="1"/>
    </xf>
    <xf numFmtId="0" fontId="7" fillId="5" borderId="1" xfId="14" applyNumberFormat="1" applyFont="1" applyFill="1" applyProtection="1">
      <alignment horizontal="left" wrapText="1"/>
    </xf>
    <xf numFmtId="4" fontId="8" fillId="5" borderId="0" xfId="0" applyNumberFormat="1" applyFont="1" applyFill="1" applyProtection="1">
      <protection locked="0"/>
    </xf>
    <xf numFmtId="0" fontId="8" fillId="5" borderId="0" xfId="0" applyFont="1" applyFill="1" applyProtection="1">
      <protection locked="0"/>
    </xf>
    <xf numFmtId="1" fontId="10" fillId="0" borderId="2" xfId="8" applyNumberFormat="1" applyFont="1" applyProtection="1">
      <alignment horizontal="center" vertical="top" shrinkToFit="1"/>
    </xf>
    <xf numFmtId="4" fontId="10" fillId="0" borderId="2" xfId="8" applyNumberFormat="1" applyFont="1" applyProtection="1">
      <alignment horizontal="center" vertical="top" shrinkToFit="1"/>
    </xf>
    <xf numFmtId="4" fontId="10" fillId="5" borderId="2" xfId="9" applyNumberFormat="1" applyFont="1" applyFill="1" applyProtection="1">
      <alignment horizontal="right" vertical="top" shrinkToFit="1"/>
    </xf>
    <xf numFmtId="10" fontId="10" fillId="5" borderId="9" xfId="10" applyNumberFormat="1" applyFont="1" applyFill="1" applyBorder="1" applyProtection="1">
      <alignment horizontal="right" vertical="top" shrinkToFit="1"/>
    </xf>
    <xf numFmtId="0" fontId="13" fillId="0" borderId="0" xfId="0" applyFont="1" applyProtection="1">
      <protection locked="0"/>
    </xf>
    <xf numFmtId="10" fontId="10" fillId="5" borderId="9" xfId="13" applyNumberFormat="1" applyFont="1" applyFill="1" applyBorder="1" applyProtection="1">
      <alignment horizontal="right" vertical="top" shrinkToFit="1"/>
    </xf>
    <xf numFmtId="164" fontId="7" fillId="0" borderId="1" xfId="2" applyNumberFormat="1" applyFont="1" applyAlignment="1" applyProtection="1">
      <alignment horizontal="center" vertical="top"/>
    </xf>
    <xf numFmtId="164" fontId="10" fillId="0" borderId="7" xfId="2" applyNumberFormat="1" applyFont="1" applyBorder="1" applyAlignment="1" applyProtection="1">
      <alignment horizontal="center" vertical="top"/>
    </xf>
    <xf numFmtId="164" fontId="7" fillId="0" borderId="7" xfId="2" applyNumberFormat="1" applyFont="1" applyBorder="1" applyAlignment="1" applyProtection="1">
      <alignment horizontal="center" vertical="top"/>
    </xf>
    <xf numFmtId="164" fontId="8" fillId="0" borderId="0" xfId="0" applyNumberFormat="1" applyFont="1" applyAlignment="1" applyProtection="1">
      <alignment horizontal="center" vertical="top"/>
      <protection locked="0"/>
    </xf>
    <xf numFmtId="4" fontId="10" fillId="0" borderId="2" xfId="11" applyNumberFormat="1" applyFont="1" applyAlignment="1">
      <alignment horizontal="center"/>
    </xf>
    <xf numFmtId="0" fontId="7" fillId="0" borderId="2" xfId="7" applyFont="1">
      <alignment vertical="top" wrapText="1"/>
    </xf>
    <xf numFmtId="4" fontId="7" fillId="0" borderId="2" xfId="8" applyNumberFormat="1" applyFont="1">
      <alignment horizontal="center" vertical="top" shrinkToFit="1"/>
    </xf>
    <xf numFmtId="0" fontId="10" fillId="0" borderId="2" xfId="6" applyFont="1">
      <alignment horizontal="center" vertical="center" wrapText="1"/>
    </xf>
    <xf numFmtId="0" fontId="10" fillId="0" borderId="2" xfId="11" applyFont="1">
      <alignment horizontal="left"/>
    </xf>
    <xf numFmtId="4" fontId="7" fillId="0" borderId="2" xfId="7" applyNumberFormat="1" applyFont="1" applyAlignment="1">
      <alignment horizontal="center" vertical="center" wrapText="1"/>
    </xf>
    <xf numFmtId="4" fontId="10" fillId="0" borderId="2" xfId="11" applyNumberFormat="1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7" fillId="0" borderId="9" xfId="8" applyNumberFormat="1" applyFont="1" applyBorder="1">
      <alignment horizontal="center" vertical="top" shrinkToFit="1"/>
    </xf>
    <xf numFmtId="164" fontId="10" fillId="0" borderId="9" xfId="11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0" fillId="0" borderId="2" xfId="11" applyNumberFormat="1" applyFont="1" applyProtection="1">
      <alignment horizontal="left"/>
    </xf>
    <xf numFmtId="0" fontId="10" fillId="0" borderId="2" xfId="11" applyFont="1">
      <alignment horizontal="left"/>
    </xf>
    <xf numFmtId="0" fontId="7" fillId="0" borderId="1" xfId="14" applyNumberFormat="1" applyFont="1" applyProtection="1">
      <alignment horizontal="left" wrapText="1"/>
    </xf>
    <xf numFmtId="0" fontId="7" fillId="0" borderId="1" xfId="14" applyFont="1">
      <alignment horizontal="left" wrapText="1"/>
    </xf>
    <xf numFmtId="0" fontId="10" fillId="5" borderId="5" xfId="6" applyNumberFormat="1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" fontId="10" fillId="0" borderId="3" xfId="6" applyNumberFormat="1" applyFont="1" applyBorder="1" applyAlignment="1" applyProtection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4" fontId="10" fillId="0" borderId="7" xfId="2" applyNumberFormat="1" applyFont="1" applyBorder="1" applyAlignment="1" applyProtection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0" fillId="0" borderId="2" xfId="6" applyNumberFormat="1" applyFont="1" applyProtection="1">
      <alignment horizontal="center" vertical="center" wrapText="1"/>
    </xf>
    <xf numFmtId="0" fontId="10" fillId="0" borderId="2" xfId="6" applyFont="1">
      <alignment horizontal="center" vertical="center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7" fillId="0" borderId="1" xfId="5" applyNumberFormat="1" applyFont="1" applyProtection="1">
      <alignment horizontal="right"/>
    </xf>
    <xf numFmtId="0" fontId="7" fillId="0" borderId="1" xfId="5" applyFont="1">
      <alignment horizontal="right"/>
    </xf>
    <xf numFmtId="0" fontId="9" fillId="0" borderId="1" xfId="4" applyNumberFormat="1" applyFont="1" applyAlignment="1" applyProtection="1">
      <alignment horizontal="center" vertical="center" wrapText="1"/>
    </xf>
    <xf numFmtId="0" fontId="9" fillId="0" borderId="1" xfId="4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10" fillId="0" borderId="3" xfId="6" applyNumberFormat="1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0" fillId="0" borderId="3" xfId="6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9" xfId="6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170">
    <cellStyle name="20% - Акцент1 2" xfId="26" xr:uid="{F43348D0-CC9C-467B-877A-2B11B9C18BE4}"/>
    <cellStyle name="20% - Акцент1 3" xfId="27" xr:uid="{6AD3A633-25BE-4A27-8D4C-529F9B055A62}"/>
    <cellStyle name="20% - Акцент1 4" xfId="28" xr:uid="{EE05658A-AAE5-4090-8DAD-C3CD76DB4C46}"/>
    <cellStyle name="20% - Акцент2 2" xfId="29" xr:uid="{FBD19F0E-1805-4DBE-91B2-78B58033D0BA}"/>
    <cellStyle name="20% - Акцент2 3" xfId="30" xr:uid="{8E826EF5-1E1F-4E62-B286-9F42A7F3F511}"/>
    <cellStyle name="20% - Акцент2 4" xfId="31" xr:uid="{B928AFA4-F96A-4106-91AA-E659282CFE6C}"/>
    <cellStyle name="20% - Акцент3 2" xfId="32" xr:uid="{1FD95197-2EF3-4660-9E51-2AEC8BA8D00A}"/>
    <cellStyle name="20% - Акцент3 3" xfId="33" xr:uid="{58A5A2E5-BB6F-4689-A77D-F7E63C7B8050}"/>
    <cellStyle name="20% - Акцент3 4" xfId="34" xr:uid="{84DAA227-9949-42A4-A8F8-F88C8CD87A6E}"/>
    <cellStyle name="20% - Акцент4 2" xfId="35" xr:uid="{CE98339F-2605-4FDC-8961-3AD54E5468CE}"/>
    <cellStyle name="20% - Акцент4 3" xfId="36" xr:uid="{5B15E7BB-21C7-4662-A14D-E1CF3C1757D4}"/>
    <cellStyle name="20% - Акцент4 4" xfId="37" xr:uid="{9E0E7055-DDB8-4538-BE46-96708CDF93BC}"/>
    <cellStyle name="20% - Акцент5 2" xfId="38" xr:uid="{D08EA91C-D032-49A0-B791-8B50096DD0EE}"/>
    <cellStyle name="20% - Акцент5 3" xfId="39" xr:uid="{7E5B4918-5BC6-4272-A579-F9467235294C}"/>
    <cellStyle name="20% - Акцент5 4" xfId="40" xr:uid="{C3E86F2E-DE17-4FBA-9BCA-07F121692F3B}"/>
    <cellStyle name="20% - Акцент6 2" xfId="41" xr:uid="{C2EDCD7A-F8E1-4FBD-8B43-2C0889F6FF96}"/>
    <cellStyle name="20% - Акцент6 3" xfId="42" xr:uid="{BA70FA0A-9862-4BEC-B300-CDC494454A8D}"/>
    <cellStyle name="20% - Акцент6 4" xfId="43" xr:uid="{C1FF61E3-7556-42DB-922E-C34BE22E9760}"/>
    <cellStyle name="40% - Акцент1 2" xfId="44" xr:uid="{D558B557-CDA7-4AED-8D23-289E80D0B8D9}"/>
    <cellStyle name="40% - Акцент1 3" xfId="45" xr:uid="{806454DC-B0AE-4F54-8C71-35E52D9A70CC}"/>
    <cellStyle name="40% - Акцент1 4" xfId="46" xr:uid="{EF81B349-ABEE-475E-B45A-D10C3535636E}"/>
    <cellStyle name="40% - Акцент2 2" xfId="47" xr:uid="{49C658B8-2B44-4A36-B7A3-F2045AC653E3}"/>
    <cellStyle name="40% - Акцент2 3" xfId="48" xr:uid="{F782ED5A-0AF7-4543-BAE8-4372ECC93648}"/>
    <cellStyle name="40% - Акцент2 4" xfId="49" xr:uid="{5A9DB141-359E-4422-864A-8A2700C31525}"/>
    <cellStyle name="40% - Акцент3 2" xfId="50" xr:uid="{DF349629-CC7E-496B-BE65-0BF2E23E1A43}"/>
    <cellStyle name="40% - Акцент3 3" xfId="51" xr:uid="{0AD3BB3F-FF59-4432-AB92-20F3C705B9DA}"/>
    <cellStyle name="40% - Акцент3 4" xfId="52" xr:uid="{C24BF36A-F1EC-4DA4-89F3-7D19FD853ACB}"/>
    <cellStyle name="40% - Акцент4 2" xfId="53" xr:uid="{BFD30844-F2FD-4C40-AFBE-EA41455D6021}"/>
    <cellStyle name="40% - Акцент4 3" xfId="54" xr:uid="{4D6A4DB3-E048-4B44-959B-9B6EDF9372F3}"/>
    <cellStyle name="40% - Акцент4 4" xfId="55" xr:uid="{45897BA5-0D82-4A9B-905C-6315E09ECAA0}"/>
    <cellStyle name="40% - Акцент5 2" xfId="56" xr:uid="{F69602BC-5D49-49E8-8048-7EB89E6D6406}"/>
    <cellStyle name="40% - Акцент5 3" xfId="57" xr:uid="{9C210D3E-2C8B-40F8-9C4E-CEA739E73ED0}"/>
    <cellStyle name="40% - Акцент5 4" xfId="58" xr:uid="{58EBFBD2-808A-4334-AAA1-F2C8387EF9F2}"/>
    <cellStyle name="40% - Акцент6 2" xfId="59" xr:uid="{A0A553DC-8617-4B66-B47B-BFC2208CACAF}"/>
    <cellStyle name="40% - Акцент6 3" xfId="60" xr:uid="{87A95909-EFD6-4A93-96D7-80FBD0B1E7F7}"/>
    <cellStyle name="40% - Акцент6 4" xfId="61" xr:uid="{FB73BF3F-31BE-44F7-9E39-3B68980BD3A6}"/>
    <cellStyle name="60% - Акцент1 2" xfId="62" xr:uid="{4D230414-BF72-4035-8196-E90B4A0F5580}"/>
    <cellStyle name="60% - Акцент1 3" xfId="63" xr:uid="{3D244133-4518-41F4-BC77-51471A2CF44D}"/>
    <cellStyle name="60% - Акцент1 4" xfId="64" xr:uid="{8606CBB0-1384-42C9-9BED-19DD6E9FDB15}"/>
    <cellStyle name="60% - Акцент2 2" xfId="65" xr:uid="{6B7ED3BE-E1FC-42B2-9A5F-EF7F0B20C573}"/>
    <cellStyle name="60% - Акцент2 3" xfId="66" xr:uid="{930C7C7F-66B7-480F-A6D9-18C1F2ECE46D}"/>
    <cellStyle name="60% - Акцент2 4" xfId="67" xr:uid="{293B884D-9B41-4096-ADC9-8ECD7671FBBD}"/>
    <cellStyle name="60% - Акцент3 2" xfId="68" xr:uid="{6D324C5C-FE30-47A7-99A0-5D2A40BFA179}"/>
    <cellStyle name="60% - Акцент3 3" xfId="69" xr:uid="{854E87CA-E68E-4DEE-B067-B2F0B28FE0A7}"/>
    <cellStyle name="60% - Акцент3 4" xfId="70" xr:uid="{CC96CA90-D1D1-40E8-97F3-7AB5B502F922}"/>
    <cellStyle name="60% - Акцент4 2" xfId="71" xr:uid="{B7898975-1DB6-4667-970D-06E102E248C9}"/>
    <cellStyle name="60% - Акцент4 3" xfId="72" xr:uid="{5F55F5CB-221F-4443-A5FC-50A7896B4920}"/>
    <cellStyle name="60% - Акцент4 4" xfId="73" xr:uid="{C98FED07-2C5C-484B-9C91-94C8B3B4408F}"/>
    <cellStyle name="60% - Акцент5 2" xfId="74" xr:uid="{89BBAFFE-9B1B-4D73-AFA9-12255FED9691}"/>
    <cellStyle name="60% - Акцент5 3" xfId="75" xr:uid="{ACBEEA38-9A61-4309-89BF-3DBAB50C4CE3}"/>
    <cellStyle name="60% - Акцент5 4" xfId="76" xr:uid="{FDD4F920-F51D-4FD4-9810-A49DFADF6146}"/>
    <cellStyle name="60% - Акцент6 2" xfId="77" xr:uid="{2144DEAC-473F-4301-B522-07D031B0C42E}"/>
    <cellStyle name="60% - Акцент6 3" xfId="78" xr:uid="{F15417C6-CBA3-4655-A891-DADB6206D149}"/>
    <cellStyle name="60% - Акцент6 4" xfId="79" xr:uid="{5417A6B3-94F6-4AD4-8E12-8CE635D357E2}"/>
    <cellStyle name="br" xfId="17" xr:uid="{00000000-0005-0000-0000-000011000000}"/>
    <cellStyle name="col" xfId="16" xr:uid="{00000000-0005-0000-0000-000010000000}"/>
    <cellStyle name="style0" xfId="18" xr:uid="{00000000-0005-0000-0000-000012000000}"/>
    <cellStyle name="td" xfId="19" xr:uid="{00000000-0005-0000-0000-000013000000}"/>
    <cellStyle name="tr" xfId="15" xr:uid="{00000000-0005-0000-0000-00000F000000}"/>
    <cellStyle name="xl21" xfId="20" xr:uid="{00000000-0005-0000-0000-000014000000}"/>
    <cellStyle name="xl22" xfId="6" xr:uid="{00000000-0005-0000-0000-000006000000}"/>
    <cellStyle name="xl23" xfId="21" xr:uid="{00000000-0005-0000-0000-000015000000}"/>
    <cellStyle name="xl24" xfId="2" xr:uid="{00000000-0005-0000-0000-000002000000}"/>
    <cellStyle name="xl25" xfId="8" xr:uid="{00000000-0005-0000-0000-000008000000}"/>
    <cellStyle name="xl26" xfId="11" xr:uid="{00000000-0005-0000-0000-00000B000000}"/>
    <cellStyle name="xl27" xfId="22" xr:uid="{00000000-0005-0000-0000-000016000000}"/>
    <cellStyle name="xl28" xfId="12" xr:uid="{00000000-0005-0000-0000-00000C000000}"/>
    <cellStyle name="xl29" xfId="1" xr:uid="{00000000-0005-0000-0000-000001000000}"/>
    <cellStyle name="xl30" xfId="14" xr:uid="{00000000-0005-0000-0000-00000E000000}"/>
    <cellStyle name="xl31" xfId="23" xr:uid="{00000000-0005-0000-0000-000017000000}"/>
    <cellStyle name="xl32" xfId="13" xr:uid="{00000000-0005-0000-0000-00000D000000}"/>
    <cellStyle name="xl33" xfId="3" xr:uid="{00000000-0005-0000-0000-000003000000}"/>
    <cellStyle name="xl34" xfId="4" xr:uid="{00000000-0005-0000-0000-000004000000}"/>
    <cellStyle name="xl35" xfId="5" xr:uid="{00000000-0005-0000-0000-000005000000}"/>
    <cellStyle name="xl36" xfId="24" xr:uid="{00000000-0005-0000-0000-000018000000}"/>
    <cellStyle name="xl37" xfId="7" xr:uid="{00000000-0005-0000-0000-000007000000}"/>
    <cellStyle name="xl38" xfId="9" xr:uid="{00000000-0005-0000-0000-000009000000}"/>
    <cellStyle name="xl39" xfId="10" xr:uid="{00000000-0005-0000-0000-00000A000000}"/>
    <cellStyle name="Акцент1 2" xfId="81" xr:uid="{D358D10B-715D-4D63-B60B-C6B08DB69987}"/>
    <cellStyle name="Акцент1 3" xfId="82" xr:uid="{356C4EE3-0D7F-4040-A02F-EE6C151E1929}"/>
    <cellStyle name="Акцент1 4" xfId="83" xr:uid="{5B124D62-B26F-409A-8878-5B311102B982}"/>
    <cellStyle name="Акцент1 5" xfId="80" xr:uid="{BFE1DE99-5911-40DE-9838-C656A5ED595B}"/>
    <cellStyle name="Акцент2 2" xfId="85" xr:uid="{43C3C9EC-88C8-4222-8F5C-2B96A92EA40A}"/>
    <cellStyle name="Акцент2 3" xfId="86" xr:uid="{B427A3F0-48F4-4E1A-8FCB-60FB7738ACBD}"/>
    <cellStyle name="Акцент2 4" xfId="87" xr:uid="{D88675D1-3137-4961-8F21-707E6E8CED7D}"/>
    <cellStyle name="Акцент2 5" xfId="84" xr:uid="{B8172AC3-ABF5-423B-8B78-C778B502A53A}"/>
    <cellStyle name="Акцент3 2" xfId="89" xr:uid="{7751DC71-0F08-4204-86DA-6BBFD3B7771B}"/>
    <cellStyle name="Акцент3 3" xfId="90" xr:uid="{64C942D1-F3D2-447D-B7E4-EAA5E15712C1}"/>
    <cellStyle name="Акцент3 4" xfId="91" xr:uid="{C0868F17-4E97-42D1-9CCF-A43FC73D2134}"/>
    <cellStyle name="Акцент3 5" xfId="88" xr:uid="{AC5079AD-4188-481C-88A6-347EA5D285C2}"/>
    <cellStyle name="Акцент4 2" xfId="93" xr:uid="{A7D8B00E-BD79-4CFC-BBDB-87D762F748C9}"/>
    <cellStyle name="Акцент4 3" xfId="94" xr:uid="{3782EA31-9E01-455A-94C3-484EEE424A57}"/>
    <cellStyle name="Акцент4 4" xfId="95" xr:uid="{71340C57-952F-4157-8358-614975F3948A}"/>
    <cellStyle name="Акцент4 5" xfId="92" xr:uid="{6791EBC0-AE06-4D04-8D27-1B411BF9BD7B}"/>
    <cellStyle name="Акцент5 2" xfId="97" xr:uid="{E56CC46F-D95E-4276-92C8-F38A2C869FF6}"/>
    <cellStyle name="Акцент5 3" xfId="98" xr:uid="{659C5F2A-05D2-4119-B237-953DC00D52D9}"/>
    <cellStyle name="Акцент5 4" xfId="99" xr:uid="{452B354A-FEAC-474E-BC31-2D9D248C1481}"/>
    <cellStyle name="Акцент5 5" xfId="96" xr:uid="{7FA88C2F-A7D7-4F45-9B3B-301A1EBD3F11}"/>
    <cellStyle name="Акцент6 2" xfId="101" xr:uid="{5EC18D15-A68E-4B15-81DE-669AB8DAF592}"/>
    <cellStyle name="Акцент6 3" xfId="102" xr:uid="{FC7501FE-3058-44DA-A3DF-CA353ECD17FE}"/>
    <cellStyle name="Акцент6 4" xfId="103" xr:uid="{F981C385-8C9A-4A0F-9AED-319663D2BB5B}"/>
    <cellStyle name="Акцент6 5" xfId="100" xr:uid="{102CFDA4-9A64-42FD-98BA-2FF51FD96BEA}"/>
    <cellStyle name="Ввод  2" xfId="105" xr:uid="{2F993EC4-8932-4B19-8FD9-E136FAC6FBE5}"/>
    <cellStyle name="Ввод  3" xfId="106" xr:uid="{4A7C1336-9857-46E4-B3B7-156B54855FBB}"/>
    <cellStyle name="Ввод  4" xfId="107" xr:uid="{78D407CD-8AE7-436F-BF1E-5C98FC6D9CC5}"/>
    <cellStyle name="Ввод  5" xfId="104" xr:uid="{198790CD-78B6-48C2-86FB-EB07C231B1F5}"/>
    <cellStyle name="Вывод 2" xfId="109" xr:uid="{5CD2CBB6-E0BA-4044-8750-8C04D9AA8F30}"/>
    <cellStyle name="Вывод 3" xfId="110" xr:uid="{80277547-4C88-4BF5-8E41-D6ED9E17B32C}"/>
    <cellStyle name="Вывод 4" xfId="111" xr:uid="{50F1B0D0-0A17-40D2-8E84-36FA3211E6DE}"/>
    <cellStyle name="Вывод 5" xfId="108" xr:uid="{D21D1194-9230-4114-97FE-CBBD0919065F}"/>
    <cellStyle name="Вычисление 2" xfId="113" xr:uid="{96C3B1D4-5AE4-442E-956A-181472A58B0C}"/>
    <cellStyle name="Вычисление 3" xfId="114" xr:uid="{0356C3F8-1AAE-4829-B8E8-AC23711103A7}"/>
    <cellStyle name="Вычисление 4" xfId="115" xr:uid="{D3E9FE14-8716-4F83-BA39-CC91F742E2C1}"/>
    <cellStyle name="Вычисление 5" xfId="112" xr:uid="{5616DB35-5721-4EC6-BEED-9ABA9C1B0C3F}"/>
    <cellStyle name="Заголовок 1 2" xfId="117" xr:uid="{2F5F9485-FF32-4BBF-A9A6-C3532A2E0296}"/>
    <cellStyle name="Заголовок 1 3" xfId="116" xr:uid="{34DFB4B8-C690-4480-9091-EE4BC0BD80A4}"/>
    <cellStyle name="Заголовок 2 2" xfId="119" xr:uid="{A261A6FF-15AB-4A42-9789-7DC15059A357}"/>
    <cellStyle name="Заголовок 2 3" xfId="120" xr:uid="{C4E6ECA7-DDCD-4297-AFCB-3175A471607F}"/>
    <cellStyle name="Заголовок 2 4" xfId="121" xr:uid="{D2012AA2-EDF6-4F34-AE87-0AC0DD44BDC3}"/>
    <cellStyle name="Заголовок 2 5" xfId="118" xr:uid="{5653F95C-82DE-4068-BD6B-376B0E887117}"/>
    <cellStyle name="Заголовок 3 2" xfId="123" xr:uid="{751DEDAF-689F-48F9-A705-BD46CF531CA4}"/>
    <cellStyle name="Заголовок 3 3" xfId="122" xr:uid="{F80EB042-74FC-4E0F-8F40-19EC8097A68B}"/>
    <cellStyle name="Заголовок 4 2" xfId="125" xr:uid="{3620141D-81F4-4F58-BA08-DF3DDC9A3D4F}"/>
    <cellStyle name="Заголовок 4 3" xfId="124" xr:uid="{2826BECE-E7A0-4391-85EF-CEF18D49DAC1}"/>
    <cellStyle name="Итог 2" xfId="127" xr:uid="{24E5FB16-E0B8-42BA-942E-A472B90FFF97}"/>
    <cellStyle name="Итог 3" xfId="128" xr:uid="{596C8339-BE90-4228-9F73-A61A053A7E46}"/>
    <cellStyle name="Итог 4" xfId="129" xr:uid="{D6E3B5FA-4938-4811-A7F6-3BFD7C91E4D5}"/>
    <cellStyle name="Итог 5" xfId="126" xr:uid="{41721FDB-1607-4BD0-8217-CF5F2CD3F795}"/>
    <cellStyle name="Контрольная ячейка 2" xfId="131" xr:uid="{681258A4-55D1-4F8F-876A-7C6BDC5AFACF}"/>
    <cellStyle name="Контрольная ячейка 3" xfId="132" xr:uid="{9FFE64B5-1278-4F83-A08A-00ACA34621F1}"/>
    <cellStyle name="Контрольная ячейка 4" xfId="133" xr:uid="{5A01A94F-7333-4427-BB3A-FAF0983E2F28}"/>
    <cellStyle name="Контрольная ячейка 5" xfId="130" xr:uid="{47776B17-1771-4FDF-B1B4-2220AB1A451A}"/>
    <cellStyle name="Название 2" xfId="135" xr:uid="{ADCE0DEA-4D8B-44FA-AA0E-E3038EE01C1A}"/>
    <cellStyle name="Название 3" xfId="134" xr:uid="{747C373A-87DC-4A48-9EF3-0E97D914852F}"/>
    <cellStyle name="Нейтральный 2" xfId="137" xr:uid="{46098A34-2CA6-49C4-A3A8-72183FE6A33F}"/>
    <cellStyle name="Нейтральный 3" xfId="138" xr:uid="{4945C49C-67CF-40DC-B82E-FE6EA9654854}"/>
    <cellStyle name="Нейтральный 4" xfId="139" xr:uid="{736384CA-65D8-45F7-A49F-4052F8F7CCD4}"/>
    <cellStyle name="Нейтральный 5" xfId="136" xr:uid="{B1EC7221-E70B-4425-9359-2D6B2FD5EF25}"/>
    <cellStyle name="Обычный" xfId="0" builtinId="0"/>
    <cellStyle name="Обычный 2" xfId="140" xr:uid="{CEAE9CE9-5929-4FD5-AF6B-E9674052DF8A}"/>
    <cellStyle name="Обычный 2 2" xfId="141" xr:uid="{4035D842-4CE8-46E1-9818-00B67086AABE}"/>
    <cellStyle name="Обычный 2 3" xfId="142" xr:uid="{8E7AA5F7-D592-4A56-AD62-33F9DF0370CD}"/>
    <cellStyle name="Обычный 3" xfId="143" xr:uid="{FE5BECA0-D5F4-473F-8CDC-78BBBEEA4268}"/>
    <cellStyle name="Обычный 3 2" xfId="144" xr:uid="{2FB22B1B-CBE4-46C2-8E23-65F5DE221EF4}"/>
    <cellStyle name="Обычный 4" xfId="145" xr:uid="{EAB42F3B-9D26-440E-BBAD-375D90A99870}"/>
    <cellStyle name="Обычный 5" xfId="25" xr:uid="{E07CE34E-AE70-4CB9-A1E3-3F9AB22AA64C}"/>
    <cellStyle name="Плохой 2" xfId="147" xr:uid="{E7C24F38-F31D-4121-BB05-04905EF9DCF5}"/>
    <cellStyle name="Плохой 3" xfId="148" xr:uid="{0BE4CCA3-EADC-4DF4-9082-03F0B6315D68}"/>
    <cellStyle name="Плохой 4" xfId="149" xr:uid="{D35A86ED-8BE4-4B01-9DCE-E6584FB858D5}"/>
    <cellStyle name="Плохой 5" xfId="146" xr:uid="{8A3B0592-AB2B-4103-9E6F-C031A5EA1ABD}"/>
    <cellStyle name="Пояснение 2" xfId="151" xr:uid="{60A068C9-99CC-4464-8D27-01CEFA0B8276}"/>
    <cellStyle name="Пояснение 3" xfId="152" xr:uid="{CBBE9211-D153-4107-AC3F-BE74072DFBC6}"/>
    <cellStyle name="Пояснение 4" xfId="153" xr:uid="{C79E7E5F-00C5-4393-A534-EE8D7232849B}"/>
    <cellStyle name="Пояснение 5" xfId="150" xr:uid="{AAF5EBBB-4D27-4BC0-B51B-46C4AB6DFC63}"/>
    <cellStyle name="Примечание 2" xfId="155" xr:uid="{8E09D299-93CD-4E97-9B43-5DFD42FCECAB}"/>
    <cellStyle name="Примечание 3" xfId="156" xr:uid="{D1707EE5-FCE2-4BF7-B085-AAEB2CB703CA}"/>
    <cellStyle name="Примечание 4" xfId="157" xr:uid="{77C6634F-B0DE-4BCF-BA06-699A144BDB2E}"/>
    <cellStyle name="Примечание 5" xfId="154" xr:uid="{FF693C56-24BC-4CF3-A97C-4F5BAA073738}"/>
    <cellStyle name="Связанная ячейка 2" xfId="159" xr:uid="{626FB55E-F421-439C-9CE2-F54429028FB8}"/>
    <cellStyle name="Связанная ячейка 3" xfId="160" xr:uid="{303D9B15-49DC-4592-AE68-DB9A8F21E04B}"/>
    <cellStyle name="Связанная ячейка 4" xfId="161" xr:uid="{B4CA446C-E84D-4D42-9F76-38674EF26346}"/>
    <cellStyle name="Связанная ячейка 5" xfId="158" xr:uid="{8EBCABFE-7044-4D13-B1B0-097BB57A7862}"/>
    <cellStyle name="Текст предупреждения 2" xfId="163" xr:uid="{7A230507-3557-4F36-8971-30976505B16B}"/>
    <cellStyle name="Текст предупреждения 3" xfId="164" xr:uid="{732FFE9C-2BF0-4231-99FE-58DB42277E4B}"/>
    <cellStyle name="Текст предупреждения 4" xfId="165" xr:uid="{FA238025-653E-484F-8F9A-B59BE522E044}"/>
    <cellStyle name="Текст предупреждения 5" xfId="162" xr:uid="{E5C27111-D7A9-45EB-829F-027573DE2798}"/>
    <cellStyle name="Хороший 2" xfId="167" xr:uid="{5FFE080E-F099-43D8-ABB0-24D14F29BE97}"/>
    <cellStyle name="Хороший 3" xfId="168" xr:uid="{529E124E-1824-484D-8703-F92A3AC17185}"/>
    <cellStyle name="Хороший 4" xfId="169" xr:uid="{08EB0C63-AC94-4830-B8C7-4ADF01BAA1C8}"/>
    <cellStyle name="Хороший 5" xfId="166" xr:uid="{B9C31EF4-98F5-4777-916B-232B71DC096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zoomScaleNormal="100" zoomScaleSheetLayoutView="100" workbookViewId="0">
      <pane ySplit="5" topLeftCell="A36" activePane="bottomLeft" state="frozen"/>
      <selection pane="bottomLeft" activeCell="D7" sqref="D7"/>
    </sheetView>
  </sheetViews>
  <sheetFormatPr defaultRowHeight="15" outlineLevelRow="1" x14ac:dyDescent="0.25"/>
  <cols>
    <col min="1" max="1" width="40" style="2" customWidth="1"/>
    <col min="2" max="2" width="7.7109375" style="2" customWidth="1"/>
    <col min="3" max="3" width="12" style="8" customWidth="1"/>
    <col min="4" max="4" width="14.7109375" style="18" customWidth="1"/>
    <col min="5" max="5" width="11.7109375" style="18" customWidth="1"/>
    <col min="6" max="6" width="11.7109375" style="19" customWidth="1"/>
    <col min="7" max="7" width="16.28515625" style="29" customWidth="1"/>
    <col min="8" max="8" width="9.140625" style="2" customWidth="1"/>
    <col min="9" max="16384" width="9.140625" style="2"/>
  </cols>
  <sheetData>
    <row r="1" spans="1:7" ht="15.95" customHeight="1" x14ac:dyDescent="0.25">
      <c r="A1" s="56"/>
      <c r="B1" s="57"/>
      <c r="C1" s="57"/>
      <c r="D1" s="57"/>
      <c r="E1" s="57"/>
      <c r="F1" s="9"/>
      <c r="G1" s="26"/>
    </row>
    <row r="2" spans="1:7" ht="36" customHeight="1" x14ac:dyDescent="0.25">
      <c r="A2" s="60" t="s">
        <v>114</v>
      </c>
      <c r="B2" s="61"/>
      <c r="C2" s="61"/>
      <c r="D2" s="61"/>
      <c r="E2" s="61"/>
      <c r="F2" s="62"/>
      <c r="G2" s="62"/>
    </row>
    <row r="3" spans="1:7" ht="12.75" customHeight="1" x14ac:dyDescent="0.25">
      <c r="A3" s="58" t="s">
        <v>89</v>
      </c>
      <c r="B3" s="59"/>
      <c r="C3" s="59"/>
      <c r="D3" s="59"/>
      <c r="E3" s="59"/>
      <c r="F3" s="59"/>
      <c r="G3" s="26"/>
    </row>
    <row r="4" spans="1:7" ht="20.25" customHeight="1" x14ac:dyDescent="0.25">
      <c r="A4" s="54" t="s">
        <v>0</v>
      </c>
      <c r="B4" s="54" t="s">
        <v>1</v>
      </c>
      <c r="C4" s="50" t="s">
        <v>116</v>
      </c>
      <c r="D4" s="48" t="s">
        <v>115</v>
      </c>
      <c r="E4" s="49"/>
      <c r="F4" s="49"/>
      <c r="G4" s="52" t="s">
        <v>88</v>
      </c>
    </row>
    <row r="5" spans="1:7" ht="37.5" customHeight="1" x14ac:dyDescent="0.25">
      <c r="A5" s="55"/>
      <c r="B5" s="55"/>
      <c r="C5" s="51"/>
      <c r="D5" s="10" t="s">
        <v>85</v>
      </c>
      <c r="E5" s="10" t="s">
        <v>87</v>
      </c>
      <c r="F5" s="11" t="s">
        <v>86</v>
      </c>
      <c r="G5" s="53"/>
    </row>
    <row r="6" spans="1:7" s="24" customFormat="1" ht="14.25" x14ac:dyDescent="0.2">
      <c r="A6" s="3" t="s">
        <v>2</v>
      </c>
      <c r="B6" s="20" t="s">
        <v>3</v>
      </c>
      <c r="C6" s="21">
        <f>C7+C8+C9+C10+C11+C12</f>
        <v>56779.34</v>
      </c>
      <c r="D6" s="21">
        <f>D7+D8+D9+D10+D11+D12</f>
        <v>90666.390000000014</v>
      </c>
      <c r="E6" s="21">
        <f>E7+E8+E9+E10+E11+E12</f>
        <v>57666.600000000006</v>
      </c>
      <c r="F6" s="23">
        <v>0.41046391574802304</v>
      </c>
      <c r="G6" s="27">
        <f>E6/C6</f>
        <v>1.015626458497052</v>
      </c>
    </row>
    <row r="7" spans="1:7" ht="51" outlineLevel="1" x14ac:dyDescent="0.25">
      <c r="A7" s="5" t="s">
        <v>4</v>
      </c>
      <c r="B7" s="4" t="s">
        <v>5</v>
      </c>
      <c r="C7" s="6">
        <v>2195.94</v>
      </c>
      <c r="D7" s="12">
        <v>3706.5709999999999</v>
      </c>
      <c r="E7" s="12">
        <v>2449.66</v>
      </c>
      <c r="F7" s="13">
        <v>0.41654857279140206</v>
      </c>
      <c r="G7" s="28">
        <f t="shared" ref="G7:G49" si="0">E7/C7</f>
        <v>1.1155404974635008</v>
      </c>
    </row>
    <row r="8" spans="1:7" ht="63.75" outlineLevel="1" x14ac:dyDescent="0.25">
      <c r="A8" s="5" t="s">
        <v>6</v>
      </c>
      <c r="B8" s="4" t="s">
        <v>7</v>
      </c>
      <c r="C8" s="6">
        <v>22885.52</v>
      </c>
      <c r="D8" s="12">
        <v>37148.71</v>
      </c>
      <c r="E8" s="12">
        <v>24524.080000000002</v>
      </c>
      <c r="F8" s="13">
        <v>0.43816282661313277</v>
      </c>
      <c r="G8" s="28">
        <f t="shared" si="0"/>
        <v>1.0715981109452615</v>
      </c>
    </row>
    <row r="9" spans="1:7" outlineLevel="1" x14ac:dyDescent="0.25">
      <c r="A9" s="5" t="s">
        <v>8</v>
      </c>
      <c r="B9" s="4" t="s">
        <v>9</v>
      </c>
      <c r="C9" s="6">
        <v>0</v>
      </c>
      <c r="D9" s="12">
        <v>10.9</v>
      </c>
      <c r="E9" s="12">
        <v>0</v>
      </c>
      <c r="F9" s="13">
        <v>0</v>
      </c>
      <c r="G9" s="28"/>
    </row>
    <row r="10" spans="1:7" ht="51" outlineLevel="1" x14ac:dyDescent="0.25">
      <c r="A10" s="5" t="s">
        <v>10</v>
      </c>
      <c r="B10" s="4" t="s">
        <v>11</v>
      </c>
      <c r="C10" s="6">
        <v>5925.85</v>
      </c>
      <c r="D10" s="12">
        <v>9358.6790000000001</v>
      </c>
      <c r="E10" s="12">
        <v>6286.24</v>
      </c>
      <c r="F10" s="13">
        <v>0.44590440702154654</v>
      </c>
      <c r="G10" s="28">
        <f t="shared" si="0"/>
        <v>1.0608165917125811</v>
      </c>
    </row>
    <row r="11" spans="1:7" outlineLevel="1" x14ac:dyDescent="0.25">
      <c r="A11" s="5" t="s">
        <v>12</v>
      </c>
      <c r="B11" s="4" t="s">
        <v>13</v>
      </c>
      <c r="C11" s="6">
        <v>0</v>
      </c>
      <c r="D11" s="12">
        <v>4086.66</v>
      </c>
      <c r="E11" s="12">
        <v>0</v>
      </c>
      <c r="F11" s="13">
        <v>0</v>
      </c>
      <c r="G11" s="28"/>
    </row>
    <row r="12" spans="1:7" outlineLevel="1" x14ac:dyDescent="0.25">
      <c r="A12" s="5" t="s">
        <v>14</v>
      </c>
      <c r="B12" s="4" t="s">
        <v>15</v>
      </c>
      <c r="C12" s="6">
        <v>25772.03</v>
      </c>
      <c r="D12" s="12">
        <v>36354.870000000003</v>
      </c>
      <c r="E12" s="12">
        <v>24406.62</v>
      </c>
      <c r="F12" s="13">
        <v>0.42190068364694633</v>
      </c>
      <c r="G12" s="28">
        <f t="shared" si="0"/>
        <v>0.9470196953829404</v>
      </c>
    </row>
    <row r="13" spans="1:7" s="24" customFormat="1" ht="14.25" x14ac:dyDescent="0.2">
      <c r="A13" s="3" t="s">
        <v>16</v>
      </c>
      <c r="B13" s="20" t="s">
        <v>17</v>
      </c>
      <c r="C13" s="21">
        <f>C14</f>
        <v>493.43</v>
      </c>
      <c r="D13" s="21">
        <f>D14</f>
        <v>761.3</v>
      </c>
      <c r="E13" s="21">
        <f>E14</f>
        <v>529.03</v>
      </c>
      <c r="F13" s="23">
        <v>0.44401444896886905</v>
      </c>
      <c r="G13" s="27">
        <f t="shared" si="0"/>
        <v>1.0721480250491457</v>
      </c>
    </row>
    <row r="14" spans="1:7" ht="25.5" outlineLevel="1" x14ac:dyDescent="0.25">
      <c r="A14" s="5" t="s">
        <v>18</v>
      </c>
      <c r="B14" s="4" t="s">
        <v>19</v>
      </c>
      <c r="C14" s="6">
        <v>493.43</v>
      </c>
      <c r="D14" s="12">
        <v>761.3</v>
      </c>
      <c r="E14" s="12">
        <v>529.03</v>
      </c>
      <c r="F14" s="13">
        <v>0.44401444896886905</v>
      </c>
      <c r="G14" s="28">
        <f t="shared" si="0"/>
        <v>1.0721480250491457</v>
      </c>
    </row>
    <row r="15" spans="1:7" s="24" customFormat="1" ht="38.25" x14ac:dyDescent="0.2">
      <c r="A15" s="3" t="s">
        <v>20</v>
      </c>
      <c r="B15" s="20" t="s">
        <v>21</v>
      </c>
      <c r="C15" s="21">
        <f>C16+C17</f>
        <v>8014.35</v>
      </c>
      <c r="D15" s="21">
        <f>D16+D17</f>
        <v>12532.385</v>
      </c>
      <c r="E15" s="21">
        <f>E16+E17</f>
        <v>8891.09</v>
      </c>
      <c r="F15" s="23">
        <v>0.30652866265163009</v>
      </c>
      <c r="G15" s="27">
        <f t="shared" si="0"/>
        <v>1.1093962704398983</v>
      </c>
    </row>
    <row r="16" spans="1:7" ht="38.25" outlineLevel="1" x14ac:dyDescent="0.25">
      <c r="A16" s="5" t="s">
        <v>22</v>
      </c>
      <c r="B16" s="4" t="s">
        <v>23</v>
      </c>
      <c r="C16" s="6">
        <v>8014.35</v>
      </c>
      <c r="D16" s="12">
        <v>11456.17</v>
      </c>
      <c r="E16" s="12">
        <v>8860.99</v>
      </c>
      <c r="F16" s="13">
        <v>0.33401521659849093</v>
      </c>
      <c r="G16" s="28">
        <f t="shared" si="0"/>
        <v>1.1056405073399589</v>
      </c>
    </row>
    <row r="17" spans="1:7" ht="38.25" outlineLevel="1" x14ac:dyDescent="0.25">
      <c r="A17" s="5" t="s">
        <v>24</v>
      </c>
      <c r="B17" s="4" t="s">
        <v>25</v>
      </c>
      <c r="C17" s="6">
        <v>0</v>
      </c>
      <c r="D17" s="12">
        <v>1076.2149999999999</v>
      </c>
      <c r="E17" s="12">
        <v>30.1</v>
      </c>
      <c r="F17" s="13">
        <v>1.3937735489655878E-2</v>
      </c>
      <c r="G17" s="28"/>
    </row>
    <row r="18" spans="1:7" s="24" customFormat="1" ht="14.25" x14ac:dyDescent="0.2">
      <c r="A18" s="3" t="s">
        <v>26</v>
      </c>
      <c r="B18" s="20" t="s">
        <v>27</v>
      </c>
      <c r="C18" s="21">
        <f>C19+C20+C21</f>
        <v>623154.94000000006</v>
      </c>
      <c r="D18" s="21">
        <f>D19+D20+D21</f>
        <v>129981.54066</v>
      </c>
      <c r="E18" s="21">
        <f>E19+E20+E21</f>
        <v>56167.270000000004</v>
      </c>
      <c r="F18" s="23">
        <v>0.28458520307117058</v>
      </c>
      <c r="G18" s="27">
        <f t="shared" si="0"/>
        <v>9.0133715380640328E-2</v>
      </c>
    </row>
    <row r="19" spans="1:7" outlineLevel="1" x14ac:dyDescent="0.25">
      <c r="A19" s="5" t="s">
        <v>28</v>
      </c>
      <c r="B19" s="4" t="s">
        <v>29</v>
      </c>
      <c r="C19" s="6">
        <v>0</v>
      </c>
      <c r="D19" s="12">
        <v>17.100660000000001</v>
      </c>
      <c r="E19" s="12">
        <v>0</v>
      </c>
      <c r="F19" s="13">
        <v>0</v>
      </c>
      <c r="G19" s="28"/>
    </row>
    <row r="20" spans="1:7" outlineLevel="1" x14ac:dyDescent="0.25">
      <c r="A20" s="5" t="s">
        <v>30</v>
      </c>
      <c r="B20" s="4" t="s">
        <v>31</v>
      </c>
      <c r="C20" s="6">
        <v>609542.80000000005</v>
      </c>
      <c r="D20" s="12">
        <v>85599.92</v>
      </c>
      <c r="E20" s="12">
        <v>38120.120000000003</v>
      </c>
      <c r="F20" s="13">
        <v>0.30827884045505155</v>
      </c>
      <c r="G20" s="28">
        <f t="shared" si="0"/>
        <v>6.2538873398225683E-2</v>
      </c>
    </row>
    <row r="21" spans="1:7" ht="25.5" outlineLevel="1" x14ac:dyDescent="0.25">
      <c r="A21" s="5" t="s">
        <v>32</v>
      </c>
      <c r="B21" s="4" t="s">
        <v>33</v>
      </c>
      <c r="C21" s="6">
        <v>13612.14</v>
      </c>
      <c r="D21" s="12">
        <v>44364.52</v>
      </c>
      <c r="E21" s="12">
        <v>18047.150000000001</v>
      </c>
      <c r="F21" s="13">
        <v>0.21598413085148457</v>
      </c>
      <c r="G21" s="28">
        <f t="shared" si="0"/>
        <v>1.3258128405967029</v>
      </c>
    </row>
    <row r="22" spans="1:7" s="24" customFormat="1" ht="25.5" x14ac:dyDescent="0.2">
      <c r="A22" s="3" t="s">
        <v>34</v>
      </c>
      <c r="B22" s="20" t="s">
        <v>35</v>
      </c>
      <c r="C22" s="21">
        <f>C23+C24+C25+C26</f>
        <v>107681.84</v>
      </c>
      <c r="D22" s="21">
        <f>D23+D24+D25+D26</f>
        <v>281933.17</v>
      </c>
      <c r="E22" s="21">
        <f>E23+E24+E25+E26</f>
        <v>129024.66</v>
      </c>
      <c r="F22" s="23">
        <v>0.22175516340735638</v>
      </c>
      <c r="G22" s="27">
        <f t="shared" si="0"/>
        <v>1.1982025938635521</v>
      </c>
    </row>
    <row r="23" spans="1:7" outlineLevel="1" x14ac:dyDescent="0.25">
      <c r="A23" s="5" t="s">
        <v>36</v>
      </c>
      <c r="B23" s="4" t="s">
        <v>37</v>
      </c>
      <c r="C23" s="6">
        <v>21542.73</v>
      </c>
      <c r="D23" s="12">
        <v>18861.240000000002</v>
      </c>
      <c r="E23" s="12">
        <v>9478.18</v>
      </c>
      <c r="F23" s="13">
        <v>0.22205063906863348</v>
      </c>
      <c r="G23" s="28">
        <f t="shared" si="0"/>
        <v>0.43997116428604921</v>
      </c>
    </row>
    <row r="24" spans="1:7" outlineLevel="1" x14ac:dyDescent="0.25">
      <c r="A24" s="5" t="s">
        <v>38</v>
      </c>
      <c r="B24" s="4" t="s">
        <v>39</v>
      </c>
      <c r="C24" s="6">
        <v>38897.47</v>
      </c>
      <c r="D24" s="12">
        <v>51546.25</v>
      </c>
      <c r="E24" s="12">
        <v>27997</v>
      </c>
      <c r="F24" s="13">
        <v>0.33673650762196627</v>
      </c>
      <c r="G24" s="28">
        <f t="shared" si="0"/>
        <v>0.71976403606712724</v>
      </c>
    </row>
    <row r="25" spans="1:7" outlineLevel="1" x14ac:dyDescent="0.25">
      <c r="A25" s="5" t="s">
        <v>40</v>
      </c>
      <c r="B25" s="4" t="s">
        <v>41</v>
      </c>
      <c r="C25" s="6">
        <v>37279.49</v>
      </c>
      <c r="D25" s="12">
        <v>84571.93</v>
      </c>
      <c r="E25" s="12">
        <v>51800.73</v>
      </c>
      <c r="F25" s="13">
        <v>0.38615874896009711</v>
      </c>
      <c r="G25" s="28">
        <f t="shared" si="0"/>
        <v>1.3895235691260799</v>
      </c>
    </row>
    <row r="26" spans="1:7" ht="25.5" outlineLevel="1" x14ac:dyDescent="0.25">
      <c r="A26" s="5" t="s">
        <v>42</v>
      </c>
      <c r="B26" s="4" t="s">
        <v>43</v>
      </c>
      <c r="C26" s="6">
        <v>9962.15</v>
      </c>
      <c r="D26" s="12">
        <v>126953.75</v>
      </c>
      <c r="E26" s="12">
        <v>39748.75</v>
      </c>
      <c r="F26" s="13">
        <v>7.6539268313637485E-2</v>
      </c>
      <c r="G26" s="28">
        <f t="shared" si="0"/>
        <v>3.9899770631841522</v>
      </c>
    </row>
    <row r="27" spans="1:7" s="24" customFormat="1" ht="14.25" x14ac:dyDescent="0.2">
      <c r="A27" s="3" t="s">
        <v>44</v>
      </c>
      <c r="B27" s="20" t="s">
        <v>45</v>
      </c>
      <c r="C27" s="21">
        <f>C28+C29+C30+C31+C32+C33</f>
        <v>192600.50000000003</v>
      </c>
      <c r="D27" s="21">
        <f>D28+D29+D30+D31+D32+D33</f>
        <v>310175.47000000003</v>
      </c>
      <c r="E27" s="21">
        <f>E28+E29+E30+E31+E32+E33</f>
        <v>219332.18000000002</v>
      </c>
      <c r="F27" s="23">
        <v>0.51553697612621419</v>
      </c>
      <c r="G27" s="27">
        <f t="shared" si="0"/>
        <v>1.1387934091552203</v>
      </c>
    </row>
    <row r="28" spans="1:7" outlineLevel="1" x14ac:dyDescent="0.25">
      <c r="A28" s="5" t="s">
        <v>46</v>
      </c>
      <c r="B28" s="4" t="s">
        <v>47</v>
      </c>
      <c r="C28" s="6">
        <v>67906.22</v>
      </c>
      <c r="D28" s="12">
        <v>104519.26</v>
      </c>
      <c r="E28" s="12">
        <v>75670.86</v>
      </c>
      <c r="F28" s="13">
        <v>0.48597369533982515</v>
      </c>
      <c r="G28" s="28">
        <f t="shared" si="0"/>
        <v>1.1143435755958733</v>
      </c>
    </row>
    <row r="29" spans="1:7" outlineLevel="1" x14ac:dyDescent="0.25">
      <c r="A29" s="5" t="s">
        <v>48</v>
      </c>
      <c r="B29" s="4" t="s">
        <v>49</v>
      </c>
      <c r="C29" s="6">
        <v>85862.61</v>
      </c>
      <c r="D29" s="12">
        <v>154318.15</v>
      </c>
      <c r="E29" s="12">
        <v>104701.67</v>
      </c>
      <c r="F29" s="13">
        <v>0.54121166807994803</v>
      </c>
      <c r="G29" s="28">
        <f t="shared" si="0"/>
        <v>1.2194093564125292</v>
      </c>
    </row>
    <row r="30" spans="1:7" outlineLevel="1" x14ac:dyDescent="0.25">
      <c r="A30" s="5" t="s">
        <v>50</v>
      </c>
      <c r="B30" s="4" t="s">
        <v>51</v>
      </c>
      <c r="C30" s="6">
        <v>34351.4</v>
      </c>
      <c r="D30" s="12">
        <v>44209.4</v>
      </c>
      <c r="E30" s="12">
        <v>32673.7</v>
      </c>
      <c r="F30" s="13">
        <v>0.53159120159357809</v>
      </c>
      <c r="G30" s="28">
        <f t="shared" si="0"/>
        <v>0.95116065138538752</v>
      </c>
    </row>
    <row r="31" spans="1:7" ht="25.5" outlineLevel="1" x14ac:dyDescent="0.25">
      <c r="A31" s="5" t="s">
        <v>52</v>
      </c>
      <c r="B31" s="4" t="s">
        <v>53</v>
      </c>
      <c r="C31" s="6">
        <v>89.01</v>
      </c>
      <c r="D31" s="12">
        <v>205.21</v>
      </c>
      <c r="E31" s="12">
        <v>44.45</v>
      </c>
      <c r="F31" s="13">
        <v>1.9492227474294625E-2</v>
      </c>
      <c r="G31" s="28">
        <f t="shared" si="0"/>
        <v>0.49938209189978655</v>
      </c>
    </row>
    <row r="32" spans="1:7" outlineLevel="1" x14ac:dyDescent="0.25">
      <c r="A32" s="5" t="s">
        <v>54</v>
      </c>
      <c r="B32" s="4" t="s">
        <v>55</v>
      </c>
      <c r="C32" s="6">
        <v>4220.84</v>
      </c>
      <c r="D32" s="12">
        <v>6509.45</v>
      </c>
      <c r="E32" s="12">
        <v>6072.47</v>
      </c>
      <c r="F32" s="13">
        <v>0.31579127157867193</v>
      </c>
      <c r="G32" s="28">
        <f t="shared" si="0"/>
        <v>1.4386875598222155</v>
      </c>
    </row>
    <row r="33" spans="1:7" outlineLevel="1" x14ac:dyDescent="0.25">
      <c r="A33" s="5" t="s">
        <v>56</v>
      </c>
      <c r="B33" s="4" t="s">
        <v>57</v>
      </c>
      <c r="C33" s="6">
        <v>170.42</v>
      </c>
      <c r="D33" s="12">
        <v>414</v>
      </c>
      <c r="E33" s="12">
        <v>169.03</v>
      </c>
      <c r="F33" s="13">
        <v>0.19085748792270532</v>
      </c>
      <c r="G33" s="28">
        <f t="shared" si="0"/>
        <v>0.99184368031921144</v>
      </c>
    </row>
    <row r="34" spans="1:7" s="24" customFormat="1" ht="14.25" x14ac:dyDescent="0.2">
      <c r="A34" s="3" t="s">
        <v>58</v>
      </c>
      <c r="B34" s="20" t="s">
        <v>59</v>
      </c>
      <c r="C34" s="21">
        <f>C35</f>
        <v>9628.86</v>
      </c>
      <c r="D34" s="21">
        <f>D35</f>
        <v>21881.86</v>
      </c>
      <c r="E34" s="21">
        <f>E35</f>
        <v>15708.04</v>
      </c>
      <c r="F34" s="23">
        <v>0.47510045637378018</v>
      </c>
      <c r="G34" s="27">
        <f t="shared" si="0"/>
        <v>1.6313499209667603</v>
      </c>
    </row>
    <row r="35" spans="1:7" outlineLevel="1" x14ac:dyDescent="0.25">
      <c r="A35" s="5" t="s">
        <v>60</v>
      </c>
      <c r="B35" s="4" t="s">
        <v>61</v>
      </c>
      <c r="C35" s="6">
        <v>9628.86</v>
      </c>
      <c r="D35" s="12">
        <v>21881.86</v>
      </c>
      <c r="E35" s="12">
        <v>15708.04</v>
      </c>
      <c r="F35" s="13">
        <v>0.47510045637378018</v>
      </c>
      <c r="G35" s="28">
        <f t="shared" si="0"/>
        <v>1.6313499209667603</v>
      </c>
    </row>
    <row r="36" spans="1:7" s="24" customFormat="1" ht="14.25" x14ac:dyDescent="0.2">
      <c r="A36" s="3" t="s">
        <v>62</v>
      </c>
      <c r="B36" s="20" t="s">
        <v>63</v>
      </c>
      <c r="C36" s="21">
        <f>C37+C38+C39+C40+C41</f>
        <v>14800.54</v>
      </c>
      <c r="D36" s="21">
        <f>D37+D38+D39+D40+D41</f>
        <v>21724.36</v>
      </c>
      <c r="E36" s="21">
        <f>E37+E38+E39+E40+E41</f>
        <v>14132.53</v>
      </c>
      <c r="F36" s="23">
        <v>0.43526819720518273</v>
      </c>
      <c r="G36" s="27">
        <f t="shared" si="0"/>
        <v>0.95486583597625496</v>
      </c>
    </row>
    <row r="37" spans="1:7" outlineLevel="1" x14ac:dyDescent="0.25">
      <c r="A37" s="5" t="s">
        <v>64</v>
      </c>
      <c r="B37" s="4" t="s">
        <v>65</v>
      </c>
      <c r="C37" s="6">
        <v>373.75</v>
      </c>
      <c r="D37" s="12">
        <v>576.29</v>
      </c>
      <c r="E37" s="12">
        <v>432.25</v>
      </c>
      <c r="F37" s="13">
        <v>0.5000397717807763</v>
      </c>
      <c r="G37" s="28">
        <f t="shared" si="0"/>
        <v>1.1565217391304348</v>
      </c>
    </row>
    <row r="38" spans="1:7" outlineLevel="1" x14ac:dyDescent="0.25">
      <c r="A38" s="5" t="s">
        <v>66</v>
      </c>
      <c r="B38" s="4" t="s">
        <v>67</v>
      </c>
      <c r="C38" s="6">
        <v>3074.74</v>
      </c>
      <c r="D38" s="12">
        <v>4203.7700000000004</v>
      </c>
      <c r="E38" s="12">
        <v>3152.83</v>
      </c>
      <c r="F38" s="13">
        <v>0.49999976211828906</v>
      </c>
      <c r="G38" s="28">
        <f t="shared" si="0"/>
        <v>1.0253972693626128</v>
      </c>
    </row>
    <row r="39" spans="1:7" outlineLevel="1" x14ac:dyDescent="0.25">
      <c r="A39" s="5" t="s">
        <v>68</v>
      </c>
      <c r="B39" s="4" t="s">
        <v>69</v>
      </c>
      <c r="C39" s="6">
        <v>1739.21</v>
      </c>
      <c r="D39" s="12">
        <v>3297.18</v>
      </c>
      <c r="E39" s="12">
        <v>1895.05</v>
      </c>
      <c r="F39" s="13">
        <v>0.41410622302236821</v>
      </c>
      <c r="G39" s="28">
        <f t="shared" si="0"/>
        <v>1.0896039006215466</v>
      </c>
    </row>
    <row r="40" spans="1:7" outlineLevel="1" x14ac:dyDescent="0.25">
      <c r="A40" s="5" t="s">
        <v>70</v>
      </c>
      <c r="B40" s="4" t="s">
        <v>71</v>
      </c>
      <c r="C40" s="6">
        <v>5183.3900000000003</v>
      </c>
      <c r="D40" s="12">
        <v>7435.67</v>
      </c>
      <c r="E40" s="12">
        <v>4497.1400000000003</v>
      </c>
      <c r="F40" s="13">
        <v>0.37993811048634485</v>
      </c>
      <c r="G40" s="28">
        <f t="shared" si="0"/>
        <v>0.86760594900248678</v>
      </c>
    </row>
    <row r="41" spans="1:7" ht="25.5" outlineLevel="1" x14ac:dyDescent="0.25">
      <c r="A41" s="5" t="s">
        <v>72</v>
      </c>
      <c r="B41" s="4" t="s">
        <v>73</v>
      </c>
      <c r="C41" s="6">
        <v>4429.45</v>
      </c>
      <c r="D41" s="12">
        <v>6211.45</v>
      </c>
      <c r="E41" s="12">
        <v>4155.26</v>
      </c>
      <c r="F41" s="13">
        <v>0.46291832096537067</v>
      </c>
      <c r="G41" s="28">
        <f t="shared" si="0"/>
        <v>0.9380984095090813</v>
      </c>
    </row>
    <row r="42" spans="1:7" s="24" customFormat="1" ht="14.25" x14ac:dyDescent="0.2">
      <c r="A42" s="3" t="s">
        <v>74</v>
      </c>
      <c r="B42" s="20" t="s">
        <v>75</v>
      </c>
      <c r="C42" s="21">
        <f>C43+C44</f>
        <v>62459.68</v>
      </c>
      <c r="D42" s="21">
        <f>D43+D44</f>
        <v>14053.029999999999</v>
      </c>
      <c r="E42" s="21">
        <f>E43+E44</f>
        <v>7964.09</v>
      </c>
      <c r="F42" s="23">
        <v>0.41813096535053296</v>
      </c>
      <c r="G42" s="27">
        <f t="shared" si="0"/>
        <v>0.12750769776598278</v>
      </c>
    </row>
    <row r="43" spans="1:7" outlineLevel="1" x14ac:dyDescent="0.25">
      <c r="A43" s="5" t="s">
        <v>76</v>
      </c>
      <c r="B43" s="4" t="s">
        <v>77</v>
      </c>
      <c r="C43" s="6">
        <v>8606.8700000000008</v>
      </c>
      <c r="D43" s="12">
        <v>13547.98</v>
      </c>
      <c r="E43" s="12">
        <v>7964.09</v>
      </c>
      <c r="F43" s="13">
        <v>0.43371834278751098</v>
      </c>
      <c r="G43" s="28">
        <f t="shared" si="0"/>
        <v>0.92531779845634932</v>
      </c>
    </row>
    <row r="44" spans="1:7" outlineLevel="1" x14ac:dyDescent="0.25">
      <c r="A44" s="5" t="s">
        <v>78</v>
      </c>
      <c r="B44" s="4" t="s">
        <v>79</v>
      </c>
      <c r="C44" s="6">
        <v>53852.81</v>
      </c>
      <c r="D44" s="12">
        <v>505.05</v>
      </c>
      <c r="E44" s="12">
        <v>0</v>
      </c>
      <c r="F44" s="13">
        <v>0</v>
      </c>
      <c r="G44" s="28">
        <f t="shared" si="0"/>
        <v>0</v>
      </c>
    </row>
    <row r="45" spans="1:7" s="24" customFormat="1" ht="14.25" x14ac:dyDescent="0.2">
      <c r="A45" s="3" t="s">
        <v>80</v>
      </c>
      <c r="B45" s="20" t="s">
        <v>81</v>
      </c>
      <c r="C45" s="21">
        <f>C46</f>
        <v>2884.52</v>
      </c>
      <c r="D45" s="21">
        <f>D46</f>
        <v>4729.26</v>
      </c>
      <c r="E45" s="21">
        <f>E46</f>
        <v>3546.97</v>
      </c>
      <c r="F45" s="23">
        <v>0.50000380609228501</v>
      </c>
      <c r="G45" s="27">
        <f t="shared" si="0"/>
        <v>1.2296569273223967</v>
      </c>
    </row>
    <row r="46" spans="1:7" outlineLevel="1" x14ac:dyDescent="0.25">
      <c r="A46" s="5" t="s">
        <v>82</v>
      </c>
      <c r="B46" s="4" t="s">
        <v>83</v>
      </c>
      <c r="C46" s="6">
        <v>2884.52</v>
      </c>
      <c r="D46" s="12">
        <v>4729.26</v>
      </c>
      <c r="E46" s="12">
        <v>3546.97</v>
      </c>
      <c r="F46" s="13">
        <v>0.50000380609228501</v>
      </c>
      <c r="G46" s="28">
        <f t="shared" si="0"/>
        <v>1.2296569273223967</v>
      </c>
    </row>
    <row r="47" spans="1:7" ht="38.25" outlineLevel="1" x14ac:dyDescent="0.25">
      <c r="A47" s="3" t="s">
        <v>90</v>
      </c>
      <c r="B47" s="20">
        <v>1300</v>
      </c>
      <c r="C47" s="21">
        <f>C48</f>
        <v>748.18</v>
      </c>
      <c r="D47" s="22">
        <v>0</v>
      </c>
      <c r="E47" s="22">
        <v>0</v>
      </c>
      <c r="F47" s="23">
        <v>0</v>
      </c>
      <c r="G47" s="27" t="s">
        <v>92</v>
      </c>
    </row>
    <row r="48" spans="1:7" ht="25.5" outlineLevel="1" x14ac:dyDescent="0.25">
      <c r="A48" s="5" t="s">
        <v>91</v>
      </c>
      <c r="B48" s="4">
        <v>1301</v>
      </c>
      <c r="C48" s="6">
        <v>748.18</v>
      </c>
      <c r="D48" s="12">
        <v>0</v>
      </c>
      <c r="E48" s="12">
        <v>0</v>
      </c>
      <c r="F48" s="13">
        <v>0</v>
      </c>
      <c r="G48" s="28" t="s">
        <v>92</v>
      </c>
    </row>
    <row r="49" spans="1:7" s="24" customFormat="1" ht="12.75" customHeight="1" x14ac:dyDescent="0.2">
      <c r="A49" s="44" t="s">
        <v>84</v>
      </c>
      <c r="B49" s="45"/>
      <c r="C49" s="30">
        <f>C45+C42+C36+C34+C27+C22+C18+C15+C13+C6+C47</f>
        <v>1079246.1800000002</v>
      </c>
      <c r="D49" s="30">
        <f>D45+D42+D36+D34+D27+D22+D18+D15+D13+D6+D47</f>
        <v>888438.76566000015</v>
      </c>
      <c r="E49" s="30">
        <f>E45+E42+E36+E34+E27+E22+E18+E15+E13+E6+E47</f>
        <v>512962.46000000008</v>
      </c>
      <c r="F49" s="25">
        <v>0.37471389141103367</v>
      </c>
      <c r="G49" s="27">
        <f t="shared" si="0"/>
        <v>0.47529698923743235</v>
      </c>
    </row>
    <row r="50" spans="1:7" ht="12.75" customHeight="1" x14ac:dyDescent="0.25">
      <c r="A50" s="1"/>
      <c r="B50" s="1"/>
      <c r="C50" s="7"/>
      <c r="D50" s="14"/>
      <c r="E50" s="14"/>
      <c r="F50" s="15"/>
      <c r="G50" s="26"/>
    </row>
    <row r="51" spans="1:7" x14ac:dyDescent="0.25">
      <c r="A51" s="46"/>
      <c r="B51" s="47"/>
      <c r="C51" s="47"/>
      <c r="D51" s="47"/>
      <c r="E51" s="16"/>
      <c r="F51" s="17"/>
      <c r="G51" s="26"/>
    </row>
  </sheetData>
  <mergeCells count="10">
    <mergeCell ref="A1:E1"/>
    <mergeCell ref="A3:F3"/>
    <mergeCell ref="A2:G2"/>
    <mergeCell ref="A49:B49"/>
    <mergeCell ref="A51:D51"/>
    <mergeCell ref="D4:F4"/>
    <mergeCell ref="C4:C5"/>
    <mergeCell ref="G4:G5"/>
    <mergeCell ref="A4:A5"/>
    <mergeCell ref="B4:B5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693-6D7C-4F38-8FAF-B0BF0DDAC505}">
  <dimension ref="A2:F27"/>
  <sheetViews>
    <sheetView tabSelected="1" topLeftCell="A7" workbookViewId="0">
      <selection activeCell="E18" sqref="E18"/>
    </sheetView>
  </sheetViews>
  <sheetFormatPr defaultRowHeight="15" x14ac:dyDescent="0.25"/>
  <cols>
    <col min="1" max="1" width="29" style="37" customWidth="1"/>
    <col min="2" max="2" width="15.7109375" style="38" customWidth="1"/>
    <col min="3" max="3" width="16.5703125" style="37" customWidth="1"/>
    <col min="4" max="4" width="12.5703125" style="37" customWidth="1"/>
    <col min="5" max="5" width="12" style="37" customWidth="1"/>
    <col min="6" max="6" width="17.5703125" style="39" customWidth="1"/>
    <col min="7" max="16384" width="9.140625" style="37"/>
  </cols>
  <sheetData>
    <row r="2" spans="1:6" ht="31.5" customHeight="1" x14ac:dyDescent="0.25">
      <c r="A2" s="65" t="s">
        <v>117</v>
      </c>
      <c r="B2" s="65"/>
      <c r="C2" s="65"/>
      <c r="D2" s="65"/>
      <c r="E2" s="65"/>
      <c r="F2" s="65"/>
    </row>
    <row r="5" spans="1:6" ht="24.75" customHeight="1" x14ac:dyDescent="0.25">
      <c r="A5" s="68" t="s">
        <v>0</v>
      </c>
      <c r="B5" s="66" t="s">
        <v>118</v>
      </c>
      <c r="C5" s="70" t="s">
        <v>119</v>
      </c>
      <c r="D5" s="71"/>
      <c r="E5" s="63" t="s">
        <v>94</v>
      </c>
      <c r="F5" s="63" t="s">
        <v>88</v>
      </c>
    </row>
    <row r="6" spans="1:6" ht="34.5" customHeight="1" x14ac:dyDescent="0.25">
      <c r="A6" s="69"/>
      <c r="B6" s="67"/>
      <c r="C6" s="33" t="s">
        <v>85</v>
      </c>
      <c r="D6" s="33" t="s">
        <v>87</v>
      </c>
      <c r="E6" s="69"/>
      <c r="F6" s="64"/>
    </row>
    <row r="7" spans="1:6" x14ac:dyDescent="0.25">
      <c r="A7" s="31" t="s">
        <v>95</v>
      </c>
      <c r="B7" s="35">
        <v>171157.84</v>
      </c>
      <c r="C7" s="32">
        <v>282693.24</v>
      </c>
      <c r="D7" s="32">
        <v>198667.14</v>
      </c>
      <c r="E7" s="40">
        <v>0.50852275797023982</v>
      </c>
      <c r="F7" s="42">
        <f>D7/B7</f>
        <v>1.1607247438972121</v>
      </c>
    </row>
    <row r="8" spans="1:6" ht="25.5" x14ac:dyDescent="0.25">
      <c r="A8" s="31" t="s">
        <v>96</v>
      </c>
      <c r="B8" s="35">
        <v>18196.310000000001</v>
      </c>
      <c r="C8" s="32">
        <v>23384.309999999998</v>
      </c>
      <c r="D8" s="32">
        <v>15774.79</v>
      </c>
      <c r="E8" s="40">
        <v>0.4043698531194635</v>
      </c>
      <c r="F8" s="42">
        <f t="shared" ref="F8:F27" si="0">D8/B8</f>
        <v>0.86692246944572826</v>
      </c>
    </row>
    <row r="9" spans="1:6" x14ac:dyDescent="0.25">
      <c r="A9" s="31" t="s">
        <v>97</v>
      </c>
      <c r="B9" s="35">
        <v>26828.84</v>
      </c>
      <c r="C9" s="32">
        <v>46061.120000000003</v>
      </c>
      <c r="D9" s="32">
        <v>33387.480000000003</v>
      </c>
      <c r="E9" s="40">
        <v>0.49334246403792908</v>
      </c>
      <c r="F9" s="42">
        <f t="shared" si="0"/>
        <v>1.2444623025073021</v>
      </c>
    </row>
    <row r="10" spans="1:6" ht="38.25" x14ac:dyDescent="0.25">
      <c r="A10" s="31" t="s">
        <v>98</v>
      </c>
      <c r="B10" s="35">
        <v>881.13</v>
      </c>
      <c r="C10" s="32">
        <v>359</v>
      </c>
      <c r="D10" s="32">
        <v>185.69</v>
      </c>
      <c r="E10" s="40">
        <v>7.476323119777159E-2</v>
      </c>
      <c r="F10" s="42">
        <f t="shared" si="0"/>
        <v>0.21074075335081088</v>
      </c>
    </row>
    <row r="11" spans="1:6" ht="38.25" x14ac:dyDescent="0.25">
      <c r="A11" s="31" t="s">
        <v>99</v>
      </c>
      <c r="B11" s="35">
        <v>8190.35</v>
      </c>
      <c r="C11" s="32">
        <v>12252.48</v>
      </c>
      <c r="D11" s="32">
        <v>9394.42</v>
      </c>
      <c r="E11" s="40">
        <v>0.33669224338712017</v>
      </c>
      <c r="F11" s="42">
        <f t="shared" si="0"/>
        <v>1.1470108115037818</v>
      </c>
    </row>
    <row r="12" spans="1:6" x14ac:dyDescent="0.25">
      <c r="A12" s="31" t="s">
        <v>100</v>
      </c>
      <c r="B12" s="35">
        <v>11802.09</v>
      </c>
      <c r="C12" s="32">
        <v>33674.269999999997</v>
      </c>
      <c r="D12" s="32">
        <v>7907.16</v>
      </c>
      <c r="E12" s="40">
        <v>0.21637326358177686</v>
      </c>
      <c r="F12" s="42">
        <f t="shared" si="0"/>
        <v>0.66997963919949766</v>
      </c>
    </row>
    <row r="13" spans="1:6" ht="25.5" x14ac:dyDescent="0.25">
      <c r="A13" s="31" t="s">
        <v>101</v>
      </c>
      <c r="B13" s="35">
        <v>5659.32</v>
      </c>
      <c r="C13" s="32">
        <v>7749.41</v>
      </c>
      <c r="D13" s="32">
        <v>5172.6499999999996</v>
      </c>
      <c r="E13" s="40">
        <v>0.42886361671404666</v>
      </c>
      <c r="F13" s="42">
        <f t="shared" si="0"/>
        <v>0.91400556957372969</v>
      </c>
    </row>
    <row r="14" spans="1:6" ht="25.5" x14ac:dyDescent="0.25">
      <c r="A14" s="31" t="s">
        <v>102</v>
      </c>
      <c r="B14" s="35">
        <v>61404.68</v>
      </c>
      <c r="C14" s="32">
        <v>14053.029999999999</v>
      </c>
      <c r="D14" s="32">
        <v>7964.08</v>
      </c>
      <c r="E14" s="40">
        <v>0.41813117882762646</v>
      </c>
      <c r="F14" s="42">
        <f t="shared" si="0"/>
        <v>0.12969825752695072</v>
      </c>
    </row>
    <row r="15" spans="1:6" ht="25.5" x14ac:dyDescent="0.25">
      <c r="A15" s="31" t="s">
        <v>103</v>
      </c>
      <c r="B15" s="35">
        <v>607914.59</v>
      </c>
      <c r="C15" s="32">
        <v>76641.070000000007</v>
      </c>
      <c r="D15" s="32">
        <v>44300.6</v>
      </c>
      <c r="E15" s="40">
        <v>0.3260853048532566</v>
      </c>
      <c r="F15" s="42">
        <f t="shared" si="0"/>
        <v>7.2873065935134082E-2</v>
      </c>
    </row>
    <row r="16" spans="1:6" ht="25.5" x14ac:dyDescent="0.25">
      <c r="A16" s="31" t="s">
        <v>104</v>
      </c>
      <c r="B16" s="35">
        <v>1199.73</v>
      </c>
      <c r="C16" s="32">
        <v>2338</v>
      </c>
      <c r="D16" s="32">
        <v>1810.85</v>
      </c>
      <c r="E16" s="40">
        <v>0.38958388201211486</v>
      </c>
      <c r="F16" s="42">
        <f t="shared" si="0"/>
        <v>1.5093812774540938</v>
      </c>
    </row>
    <row r="17" spans="1:6" ht="25.5" x14ac:dyDescent="0.25">
      <c r="A17" s="31" t="s">
        <v>105</v>
      </c>
      <c r="B17" s="35">
        <v>25</v>
      </c>
      <c r="C17" s="32">
        <v>150</v>
      </c>
      <c r="D17" s="32">
        <v>0</v>
      </c>
      <c r="E17" s="40">
        <v>0</v>
      </c>
      <c r="F17" s="42">
        <f t="shared" si="0"/>
        <v>0</v>
      </c>
    </row>
    <row r="18" spans="1:6" ht="38.25" x14ac:dyDescent="0.25">
      <c r="A18" s="31" t="s">
        <v>106</v>
      </c>
      <c r="B18" s="35">
        <v>846.28</v>
      </c>
      <c r="C18" s="32">
        <v>3045</v>
      </c>
      <c r="D18" s="32">
        <v>1031.07</v>
      </c>
      <c r="E18" s="40">
        <v>0.19664039408866996</v>
      </c>
      <c r="F18" s="42">
        <f t="shared" si="0"/>
        <v>1.2183556269792504</v>
      </c>
    </row>
    <row r="19" spans="1:6" ht="25.5" x14ac:dyDescent="0.25">
      <c r="A19" s="31" t="s">
        <v>107</v>
      </c>
      <c r="B19" s="35">
        <v>1295.9000000000001</v>
      </c>
      <c r="C19" s="32">
        <v>1714.7</v>
      </c>
      <c r="D19" s="32">
        <v>470</v>
      </c>
      <c r="E19" s="40">
        <v>0.27410042573044846</v>
      </c>
      <c r="F19" s="42">
        <f t="shared" si="0"/>
        <v>0.36268230573346705</v>
      </c>
    </row>
    <row r="20" spans="1:6" ht="25.5" x14ac:dyDescent="0.25">
      <c r="A20" s="31" t="s">
        <v>108</v>
      </c>
      <c r="B20" s="35">
        <v>1779.09</v>
      </c>
      <c r="C20" s="32">
        <v>19594.87</v>
      </c>
      <c r="D20" s="32">
        <v>2362.09</v>
      </c>
      <c r="E20" s="40">
        <v>0.24342594154277253</v>
      </c>
      <c r="F20" s="42">
        <f t="shared" si="0"/>
        <v>1.3276956196707306</v>
      </c>
    </row>
    <row r="21" spans="1:6" ht="25.5" x14ac:dyDescent="0.25">
      <c r="A21" s="31" t="s">
        <v>109</v>
      </c>
      <c r="B21" s="35">
        <v>72554.02</v>
      </c>
      <c r="C21" s="32">
        <v>127880.95</v>
      </c>
      <c r="D21" s="32">
        <v>76350.91</v>
      </c>
      <c r="E21" s="40">
        <v>0.35431225240768321</v>
      </c>
      <c r="F21" s="42">
        <f t="shared" si="0"/>
        <v>1.0523319038696959</v>
      </c>
    </row>
    <row r="22" spans="1:6" ht="25.5" x14ac:dyDescent="0.25">
      <c r="A22" s="31" t="s">
        <v>113</v>
      </c>
      <c r="B22" s="35">
        <v>20696.439999999999</v>
      </c>
      <c r="C22" s="32"/>
      <c r="D22" s="32"/>
      <c r="E22" s="40"/>
      <c r="F22" s="42">
        <f t="shared" si="0"/>
        <v>0</v>
      </c>
    </row>
    <row r="23" spans="1:6" ht="25.5" x14ac:dyDescent="0.25">
      <c r="A23" s="31" t="s">
        <v>110</v>
      </c>
      <c r="B23" s="35">
        <v>0</v>
      </c>
      <c r="C23" s="32">
        <v>114071.67</v>
      </c>
      <c r="D23" s="32">
        <v>36165.24</v>
      </c>
      <c r="E23" s="40">
        <v>7.5481865997724218E-2</v>
      </c>
      <c r="F23" s="42" t="s">
        <v>92</v>
      </c>
    </row>
    <row r="24" spans="1:6" ht="25.5" x14ac:dyDescent="0.25">
      <c r="A24" s="31" t="s">
        <v>111</v>
      </c>
      <c r="B24" s="35">
        <v>3816.1</v>
      </c>
      <c r="C24" s="32">
        <v>10506</v>
      </c>
      <c r="D24" s="32">
        <v>2638.93</v>
      </c>
      <c r="E24" s="40">
        <v>0.25118313344755377</v>
      </c>
      <c r="F24" s="42" t="s">
        <v>92</v>
      </c>
    </row>
    <row r="25" spans="1:6" ht="25.5" x14ac:dyDescent="0.25">
      <c r="A25" s="31" t="s">
        <v>112</v>
      </c>
      <c r="B25" s="35">
        <v>0</v>
      </c>
      <c r="C25" s="32">
        <v>1041.22</v>
      </c>
      <c r="D25" s="32">
        <v>25.7</v>
      </c>
      <c r="E25" s="40">
        <v>1.4406177368855765E-2</v>
      </c>
      <c r="F25" s="42" t="s">
        <v>92</v>
      </c>
    </row>
    <row r="26" spans="1:6" ht="25.5" x14ac:dyDescent="0.25">
      <c r="A26" s="31" t="s">
        <v>93</v>
      </c>
      <c r="B26" s="35">
        <v>64998.47</v>
      </c>
      <c r="C26" s="32">
        <v>111228.43</v>
      </c>
      <c r="D26" s="32">
        <v>69353.66</v>
      </c>
      <c r="E26" s="40">
        <v>0.34986320675597021</v>
      </c>
      <c r="F26" s="42">
        <f t="shared" si="0"/>
        <v>1.0670045002597754</v>
      </c>
    </row>
    <row r="27" spans="1:6" x14ac:dyDescent="0.25">
      <c r="A27" s="34" t="s">
        <v>84</v>
      </c>
      <c r="B27" s="36">
        <f>B26+B25+B24+B23+B22+B21+B20+B19+B18+B17+B16+B15+B14+B13+B12+B11+B10+B9+B8+B7</f>
        <v>1079246.18</v>
      </c>
      <c r="C27" s="36">
        <f>C26+C25+C24+C23+C22+C21+C20+C19+C18+C17+C16+C15+C14+C13+C12+C11+C10+C9+C8+C7</f>
        <v>888438.77</v>
      </c>
      <c r="D27" s="36">
        <f>D26+D25+D24+D23+D22+D21+D20+D19+D18+D17+D16+D15+D14+D13+D12+D11+D10+D9+D8+D7</f>
        <v>512962.45999999996</v>
      </c>
      <c r="E27" s="41">
        <v>0.36886312375960073</v>
      </c>
      <c r="F27" s="43">
        <f t="shared" si="0"/>
        <v>0.47529698923743235</v>
      </c>
    </row>
  </sheetData>
  <mergeCells count="6">
    <mergeCell ref="F5:F6"/>
    <mergeCell ref="A2:F2"/>
    <mergeCell ref="B5:B6"/>
    <mergeCell ref="A5:A6"/>
    <mergeCell ref="C5:D5"/>
    <mergeCell ref="E5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7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Аналитика_расходы РзПр&lt;/VariantName&gt;&#10;  &lt;VariantLink&gt;3968865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11087-BE88-4ABE-A94C-290F104542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расходы_РПР</vt:lpstr>
      <vt:lpstr>расходы МП</vt:lpstr>
      <vt:lpstr>расходы_РПР!Заголовки_для_печати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dcterms:created xsi:type="dcterms:W3CDTF">2021-08-09T12:42:00Z</dcterms:created>
  <dcterms:modified xsi:type="dcterms:W3CDTF">2021-10-22T14:50:42Z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Аналитика_расходы РзПр(2).xlsx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21.1.1422.1433681264</vt:lpwstr>
  </property>
  <property fmtid="{D5CDD505-2E9C-101B-9397-08002B2CF9AE}" pid="6" name="Тип сервера">
    <vt:lpwstr>MSSQL</vt:lpwstr>
  </property>
  <property fmtid="{D5CDD505-2E9C-101B-9397-08002B2CF9AE}" pid="7" name="Сервер">
    <vt:lpwstr>s-mf2-blade8\sqlexpress</vt:lpwstr>
  </property>
  <property fmtid="{D5CDD505-2E9C-101B-9397-08002B2CF9AE}" pid="8" name="База">
    <vt:lpwstr>minfin_rayons_2021</vt:lpwstr>
  </property>
  <property fmtid="{D5CDD505-2E9C-101B-9397-08002B2CF9AE}" pid="9" name="Пользователь">
    <vt:lpwstr>usmanova_nm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